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7626"/>
  <workbookPr/>
  <mc:AlternateContent xmlns:mc="http://schemas.openxmlformats.org/markup-compatibility/2006">
    <mc:Choice Requires="x15">
      <x15ac:absPath xmlns:x15ac="http://schemas.microsoft.com/office/spreadsheetml/2010/11/ac" url="D:\TempUserProfiles\NetworkService\AppData\Local\Temp\OICE_16_974FA576_32C1D314_2C7E\"/>
    </mc:Choice>
  </mc:AlternateContent>
  <bookViews>
    <workbookView xWindow="0" yWindow="0" windowWidth="24000" windowHeight="9735" tabRatio="808" xr2:uid="{00000000-000D-0000-FFFF-FFFF00000000}"/>
  </bookViews>
  <sheets>
    <sheet name="Iscritti" sheetId="1" r:id="rId1"/>
    <sheet name="Teams" sheetId="2" r:id="rId2"/>
    <sheet name="Open" sheetId="3" r:id="rId3"/>
    <sheet name="Veterani" sheetId="4" r:id="rId4"/>
    <sheet name="Under19" sheetId="10" r:id="rId5"/>
    <sheet name="Under15" sheetId="5" r:id="rId6"/>
    <sheet name="Under12" sheetId="6" r:id="rId7"/>
    <sheet name="Ladies" sheetId="11" r:id="rId8"/>
    <sheet name="Turnisabato" sheetId="7" r:id="rId9"/>
    <sheet name="Turnidomenica" sheetId="8" r:id="rId10"/>
    <sheet name="Referti Squadre" sheetId="12" r:id="rId11"/>
    <sheet name="Referti Individuali" sheetId="14" r:id="rId12"/>
  </sheets>
  <definedNames>
    <definedName name="_xlnm._FilterDatabase" localSheetId="0" hidden="1">Iscritti!$B$173:$L$178</definedName>
    <definedName name="_xlnm.Print_Area" localSheetId="2">Open!$A$1:$N$384</definedName>
    <definedName name="_xlnm.Print_Area" localSheetId="11">'Referti Individuali'!$A$1:$CF$314</definedName>
    <definedName name="_xlnm.Print_Area" localSheetId="10">'Referti Squadre'!$A$1:$EB$326</definedName>
    <definedName name="_xlnm.Print_Area" localSheetId="5">Under15!$A$1:$V$27</definedName>
  </definedNames>
  <calcPr calcId="171026"/>
</workbook>
</file>

<file path=xl/calcChain.xml><?xml version="1.0" encoding="utf-8"?>
<calcChain xmlns="http://schemas.openxmlformats.org/spreadsheetml/2006/main">
  <c r="E51" i="10" l="1"/>
  <c r="E22" i="10"/>
  <c r="E23" i="10"/>
  <c r="D23" i="10"/>
  <c r="G23" i="10"/>
  <c r="D22" i="10"/>
  <c r="D15" i="10"/>
  <c r="D19" i="10"/>
  <c r="D21" i="10"/>
  <c r="I12" i="10"/>
  <c r="E15" i="10"/>
  <c r="E19" i="10"/>
  <c r="E21" i="10"/>
  <c r="H12" i="10"/>
  <c r="J12" i="10"/>
  <c r="A120" i="3"/>
  <c r="N171" i="3"/>
  <c r="G183" i="8"/>
  <c r="A121" i="3"/>
  <c r="N172" i="3"/>
  <c r="G184" i="8"/>
  <c r="A123" i="3"/>
  <c r="N185" i="3"/>
  <c r="G185" i="8"/>
  <c r="A163" i="3"/>
  <c r="N72" i="3"/>
  <c r="G146" i="8"/>
  <c r="A10" i="4"/>
  <c r="N127" i="4"/>
  <c r="G119" i="8"/>
  <c r="G82" i="2"/>
  <c r="F82" i="2"/>
  <c r="G81" i="2"/>
  <c r="F81" i="2"/>
  <c r="G80" i="2"/>
  <c r="F80" i="2"/>
  <c r="G79" i="2"/>
  <c r="F79" i="2"/>
  <c r="G89" i="2"/>
  <c r="F89" i="2"/>
  <c r="G88" i="2"/>
  <c r="F88" i="2"/>
  <c r="G87" i="2"/>
  <c r="F87" i="2"/>
  <c r="G86" i="2"/>
  <c r="F86" i="2"/>
  <c r="G117" i="2"/>
  <c r="F117" i="2"/>
  <c r="G116" i="2"/>
  <c r="F116" i="2"/>
  <c r="G115" i="2"/>
  <c r="F115" i="2"/>
  <c r="G114" i="2"/>
  <c r="E113" i="2"/>
  <c r="F114" i="2"/>
  <c r="D113" i="2"/>
  <c r="G153" i="2"/>
  <c r="F153" i="2"/>
  <c r="G152" i="2"/>
  <c r="F152" i="2"/>
  <c r="G151" i="2"/>
  <c r="F151" i="2"/>
  <c r="G150" i="2"/>
  <c r="E149" i="2"/>
  <c r="F150" i="2"/>
  <c r="D149" i="2"/>
  <c r="G160" i="2"/>
  <c r="F160" i="2"/>
  <c r="G159" i="2"/>
  <c r="F159" i="2"/>
  <c r="G158" i="2"/>
  <c r="F158" i="2"/>
  <c r="G157" i="2"/>
  <c r="E156" i="2"/>
  <c r="F157" i="2"/>
  <c r="D156" i="2"/>
  <c r="G203" i="2"/>
  <c r="F203" i="2"/>
  <c r="G202" i="2"/>
  <c r="F202" i="2"/>
  <c r="G201" i="2"/>
  <c r="F201" i="2"/>
  <c r="G200" i="2"/>
  <c r="E199" i="2"/>
  <c r="F200" i="2"/>
  <c r="D199" i="2"/>
  <c r="G253" i="2"/>
  <c r="F253" i="2"/>
  <c r="G252" i="2"/>
  <c r="F252" i="2"/>
  <c r="G251" i="2"/>
  <c r="F251" i="2"/>
  <c r="G250" i="2"/>
  <c r="F250" i="2"/>
  <c r="G260" i="2"/>
  <c r="F260" i="2"/>
  <c r="G259" i="2"/>
  <c r="F259" i="2"/>
  <c r="G258" i="2"/>
  <c r="F258" i="2"/>
  <c r="G257" i="2"/>
  <c r="E256" i="2"/>
  <c r="F257" i="2"/>
  <c r="D256" i="2"/>
  <c r="G267" i="2"/>
  <c r="F267" i="2"/>
  <c r="G266" i="2"/>
  <c r="F266" i="2"/>
  <c r="G265" i="2"/>
  <c r="F265" i="2"/>
  <c r="G264" i="2"/>
  <c r="F264" i="2"/>
  <c r="G274" i="2"/>
  <c r="F274" i="2"/>
  <c r="G273" i="2"/>
  <c r="F273" i="2"/>
  <c r="G272" i="2"/>
  <c r="F272" i="2"/>
  <c r="G271" i="2"/>
  <c r="F271" i="2"/>
  <c r="D270" i="2"/>
  <c r="G310" i="2"/>
  <c r="F310" i="2"/>
  <c r="G309" i="2"/>
  <c r="F309" i="2"/>
  <c r="G308" i="2"/>
  <c r="F308" i="2"/>
  <c r="G307" i="2"/>
  <c r="E306" i="2"/>
  <c r="F307" i="2"/>
  <c r="D306" i="2"/>
  <c r="G317" i="2"/>
  <c r="F317" i="2"/>
  <c r="G316" i="2"/>
  <c r="F316" i="2"/>
  <c r="G315" i="2"/>
  <c r="F315" i="2"/>
  <c r="G314" i="2"/>
  <c r="F314" i="2"/>
  <c r="D313" i="2"/>
  <c r="G345" i="2"/>
  <c r="F345" i="2"/>
  <c r="G344" i="2"/>
  <c r="F344" i="2"/>
  <c r="G343" i="2"/>
  <c r="F343" i="2"/>
  <c r="G342" i="2"/>
  <c r="F342" i="2"/>
  <c r="G367" i="2"/>
  <c r="F367" i="2"/>
  <c r="G366" i="2"/>
  <c r="F366" i="2"/>
  <c r="G365" i="2"/>
  <c r="F365" i="2"/>
  <c r="G364" i="2"/>
  <c r="F364" i="2"/>
  <c r="G374" i="2"/>
  <c r="F374" i="2"/>
  <c r="G373" i="2"/>
  <c r="F373" i="2"/>
  <c r="G372" i="2"/>
  <c r="F372" i="2"/>
  <c r="G371" i="2"/>
  <c r="F371" i="2"/>
  <c r="D370" i="2"/>
  <c r="G430" i="2"/>
  <c r="F430" i="2"/>
  <c r="G429" i="2"/>
  <c r="F429" i="2"/>
  <c r="G428" i="2"/>
  <c r="F428" i="2"/>
  <c r="G427" i="2"/>
  <c r="F427" i="2"/>
  <c r="G451" i="2"/>
  <c r="F451" i="2"/>
  <c r="G450" i="2"/>
  <c r="F450" i="2"/>
  <c r="G449" i="2"/>
  <c r="F449" i="2"/>
  <c r="G448" i="2"/>
  <c r="F448" i="2"/>
  <c r="G458" i="2"/>
  <c r="F458" i="2"/>
  <c r="G457" i="2"/>
  <c r="F457" i="2"/>
  <c r="G456" i="2"/>
  <c r="F456" i="2"/>
  <c r="G455" i="2"/>
  <c r="F455" i="2"/>
  <c r="G594" i="2"/>
  <c r="F594" i="2"/>
  <c r="G593" i="2"/>
  <c r="F593" i="2"/>
  <c r="G592" i="2"/>
  <c r="F592" i="2"/>
  <c r="G591" i="2"/>
  <c r="F591" i="2"/>
  <c r="G734" i="2"/>
  <c r="F734" i="2"/>
  <c r="G733" i="2"/>
  <c r="F733" i="2"/>
  <c r="G732" i="2"/>
  <c r="F732" i="2"/>
  <c r="G731" i="2"/>
  <c r="F731" i="2"/>
  <c r="D730" i="2"/>
  <c r="A92" i="3"/>
  <c r="N195" i="3"/>
  <c r="G19" i="8"/>
  <c r="A66" i="3"/>
  <c r="N269" i="3"/>
  <c r="G197" i="8"/>
  <c r="AP111" i="14"/>
  <c r="A151" i="4"/>
  <c r="A122" i="4"/>
  <c r="N27" i="4"/>
  <c r="G73" i="8"/>
  <c r="G123" i="14"/>
  <c r="G562" i="2"/>
  <c r="F562" i="2"/>
  <c r="G561" i="2"/>
  <c r="F561" i="2"/>
  <c r="G560" i="2"/>
  <c r="F560" i="2"/>
  <c r="G559" i="2"/>
  <c r="E558" i="2"/>
  <c r="F559" i="2"/>
  <c r="G555" i="2"/>
  <c r="F555" i="2"/>
  <c r="G554" i="2"/>
  <c r="F554" i="2"/>
  <c r="G553" i="2"/>
  <c r="F553" i="2"/>
  <c r="F552" i="2"/>
  <c r="D551" i="2"/>
  <c r="G552" i="2"/>
  <c r="G548" i="2"/>
  <c r="F548" i="2"/>
  <c r="G547" i="2"/>
  <c r="F547" i="2"/>
  <c r="G546" i="2"/>
  <c r="G545" i="2"/>
  <c r="E544" i="2"/>
  <c r="F546" i="2"/>
  <c r="F545" i="2"/>
  <c r="D544" i="2"/>
  <c r="G541" i="2"/>
  <c r="F541" i="2"/>
  <c r="G540" i="2"/>
  <c r="F540" i="2"/>
  <c r="F538" i="2"/>
  <c r="F539" i="2"/>
  <c r="D537" i="2"/>
  <c r="G539" i="2"/>
  <c r="G538" i="2"/>
  <c r="E537" i="2"/>
  <c r="G526" i="2"/>
  <c r="F526" i="2"/>
  <c r="G525" i="2"/>
  <c r="F525" i="2"/>
  <c r="G524" i="2"/>
  <c r="G523" i="2"/>
  <c r="E522" i="2"/>
  <c r="F524" i="2"/>
  <c r="F523" i="2"/>
  <c r="D522" i="2"/>
  <c r="G519" i="2"/>
  <c r="F519" i="2"/>
  <c r="G518" i="2"/>
  <c r="F518" i="2"/>
  <c r="G517" i="2"/>
  <c r="F517" i="2"/>
  <c r="G516" i="2"/>
  <c r="E515" i="2"/>
  <c r="F516" i="2"/>
  <c r="G505" i="2"/>
  <c r="F505" i="2"/>
  <c r="G504" i="2"/>
  <c r="F504" i="2"/>
  <c r="G503" i="2"/>
  <c r="F503" i="2"/>
  <c r="G502" i="2"/>
  <c r="F502" i="2"/>
  <c r="G491" i="2"/>
  <c r="F491" i="2"/>
  <c r="G490" i="2"/>
  <c r="F490" i="2"/>
  <c r="F488" i="2"/>
  <c r="F489" i="2"/>
  <c r="D487" i="2"/>
  <c r="G489" i="2"/>
  <c r="G488" i="2"/>
  <c r="E487" i="2"/>
  <c r="G477" i="2"/>
  <c r="F477" i="2"/>
  <c r="G476" i="2"/>
  <c r="G474" i="2"/>
  <c r="G475" i="2"/>
  <c r="E473" i="2"/>
  <c r="F476" i="2"/>
  <c r="F475" i="2"/>
  <c r="F474" i="2"/>
  <c r="D473" i="2"/>
  <c r="D463" i="2"/>
  <c r="E463" i="2"/>
  <c r="E464" i="2"/>
  <c r="D464" i="2"/>
  <c r="D465" i="2"/>
  <c r="E465" i="2"/>
  <c r="E466" i="2"/>
  <c r="E467" i="2"/>
  <c r="E468" i="2"/>
  <c r="E469" i="2"/>
  <c r="E470" i="2"/>
  <c r="G666" i="2"/>
  <c r="F666" i="2"/>
  <c r="G665" i="2"/>
  <c r="F665" i="2"/>
  <c r="G664" i="2"/>
  <c r="G663" i="2"/>
  <c r="E662" i="2"/>
  <c r="F664" i="2"/>
  <c r="F663" i="2"/>
  <c r="G638" i="2"/>
  <c r="F638" i="2"/>
  <c r="G637" i="2"/>
  <c r="F637" i="2"/>
  <c r="G636" i="2"/>
  <c r="G635" i="2"/>
  <c r="E634" i="2"/>
  <c r="F636" i="2"/>
  <c r="F635" i="2"/>
  <c r="D634" i="2"/>
  <c r="G631" i="2"/>
  <c r="F631" i="2"/>
  <c r="G630" i="2"/>
  <c r="F630" i="2"/>
  <c r="G629" i="2"/>
  <c r="F629" i="2"/>
  <c r="G628" i="2"/>
  <c r="F628" i="2"/>
  <c r="D627" i="2"/>
  <c r="G617" i="2"/>
  <c r="F617" i="2"/>
  <c r="G616" i="2"/>
  <c r="F616" i="2"/>
  <c r="G615" i="2"/>
  <c r="F615" i="2"/>
  <c r="G614" i="2"/>
  <c r="F614" i="2"/>
  <c r="D613" i="2"/>
  <c r="G231" i="2"/>
  <c r="F231" i="2"/>
  <c r="G230" i="2"/>
  <c r="F230" i="2"/>
  <c r="G229" i="2"/>
  <c r="F229" i="2"/>
  <c r="G228" i="2"/>
  <c r="E227" i="2"/>
  <c r="F228" i="2"/>
  <c r="D227" i="2"/>
  <c r="G224" i="2"/>
  <c r="F224" i="2"/>
  <c r="G223" i="2"/>
  <c r="F223" i="2"/>
  <c r="G222" i="2"/>
  <c r="F222" i="2"/>
  <c r="G221" i="2"/>
  <c r="F221" i="2"/>
  <c r="G217" i="2"/>
  <c r="F217" i="2"/>
  <c r="G216" i="2"/>
  <c r="F216" i="2"/>
  <c r="G215" i="2"/>
  <c r="F215" i="2"/>
  <c r="G214" i="2"/>
  <c r="F214" i="2"/>
  <c r="D213" i="2"/>
  <c r="G288" i="2"/>
  <c r="F288" i="2"/>
  <c r="G287" i="2"/>
  <c r="F287" i="2"/>
  <c r="G286" i="2"/>
  <c r="F286" i="2"/>
  <c r="G285" i="2"/>
  <c r="E284" i="2"/>
  <c r="F285" i="2"/>
  <c r="G60" i="2"/>
  <c r="F60" i="2"/>
  <c r="G59" i="2"/>
  <c r="G57" i="2"/>
  <c r="G58" i="2"/>
  <c r="E56" i="2"/>
  <c r="F59" i="2"/>
  <c r="F58" i="2"/>
  <c r="F57" i="2"/>
  <c r="D56" i="2"/>
  <c r="G53" i="2"/>
  <c r="F53" i="2"/>
  <c r="G52" i="2"/>
  <c r="F52" i="2"/>
  <c r="G51" i="2"/>
  <c r="F51" i="2"/>
  <c r="G50" i="2"/>
  <c r="F50" i="2"/>
  <c r="D49" i="2"/>
  <c r="A12" i="10"/>
  <c r="N16" i="11"/>
  <c r="G171" i="8"/>
  <c r="A31" i="10"/>
  <c r="N17" i="10"/>
  <c r="G84" i="8"/>
  <c r="G188" i="14"/>
  <c r="A136" i="4"/>
  <c r="N31" i="4"/>
  <c r="G241" i="8"/>
  <c r="AI123" i="14"/>
  <c r="N59" i="4"/>
  <c r="N87" i="4"/>
  <c r="G249" i="8"/>
  <c r="AI170" i="14"/>
  <c r="A64" i="4"/>
  <c r="N143" i="4"/>
  <c r="G205" i="8"/>
  <c r="AP158" i="14"/>
  <c r="A79" i="3"/>
  <c r="N144" i="3"/>
  <c r="G180" i="8"/>
  <c r="AP10" i="14"/>
  <c r="A149" i="3"/>
  <c r="N44" i="3"/>
  <c r="A25" i="3"/>
  <c r="N184" i="3"/>
  <c r="G102" i="8"/>
  <c r="A234" i="3"/>
  <c r="N69" i="3"/>
  <c r="A219" i="3"/>
  <c r="N28" i="3"/>
  <c r="N84" i="4"/>
  <c r="A81" i="4"/>
  <c r="N154" i="4"/>
  <c r="A108" i="3"/>
  <c r="N223" i="3"/>
  <c r="G23" i="8"/>
  <c r="E27" i="11"/>
  <c r="D27" i="11"/>
  <c r="E22" i="11"/>
  <c r="E23" i="11"/>
  <c r="D23" i="11"/>
  <c r="H23" i="11"/>
  <c r="D22" i="11"/>
  <c r="E20" i="11"/>
  <c r="E21" i="11"/>
  <c r="D21" i="11"/>
  <c r="F21" i="11"/>
  <c r="D20" i="11"/>
  <c r="E18" i="11"/>
  <c r="E19" i="11"/>
  <c r="D19" i="11"/>
  <c r="D18" i="11"/>
  <c r="G18" i="11"/>
  <c r="E16" i="11"/>
  <c r="E17" i="11"/>
  <c r="E15" i="11"/>
  <c r="I9" i="11"/>
  <c r="D17" i="11"/>
  <c r="D16" i="11"/>
  <c r="F16" i="11"/>
  <c r="E14" i="11"/>
  <c r="I8" i="11"/>
  <c r="D15" i="11"/>
  <c r="H9" i="11"/>
  <c r="D14" i="11"/>
  <c r="E8" i="11"/>
  <c r="E27" i="6"/>
  <c r="D27" i="6"/>
  <c r="E22" i="6"/>
  <c r="E15" i="6"/>
  <c r="D15" i="6"/>
  <c r="E19" i="6"/>
  <c r="D19" i="6"/>
  <c r="E21" i="6"/>
  <c r="D21" i="6"/>
  <c r="D22" i="6"/>
  <c r="F12" i="6"/>
  <c r="E23" i="6"/>
  <c r="D23" i="6"/>
  <c r="G23" i="6"/>
  <c r="D14" i="6"/>
  <c r="D16" i="6"/>
  <c r="D18" i="6"/>
  <c r="H8" i="6"/>
  <c r="E20" i="6"/>
  <c r="D20" i="6"/>
  <c r="G20" i="6"/>
  <c r="F21" i="6"/>
  <c r="G22" i="6"/>
  <c r="E18" i="6"/>
  <c r="G12" i="6"/>
  <c r="E14" i="6"/>
  <c r="E16" i="6"/>
  <c r="F8" i="6"/>
  <c r="E17" i="6"/>
  <c r="D17" i="6"/>
  <c r="G17" i="6"/>
  <c r="H17" i="6"/>
  <c r="H15" i="6"/>
  <c r="H14" i="6"/>
  <c r="E27" i="5"/>
  <c r="D27" i="5"/>
  <c r="E22" i="5"/>
  <c r="BR111" i="14"/>
  <c r="E23" i="5"/>
  <c r="D23" i="5"/>
  <c r="D22" i="5"/>
  <c r="E17" i="5"/>
  <c r="D17" i="5"/>
  <c r="F17" i="5"/>
  <c r="E18" i="5"/>
  <c r="D18" i="5"/>
  <c r="H18" i="5"/>
  <c r="E15" i="5"/>
  <c r="D15" i="5"/>
  <c r="H15" i="5"/>
  <c r="E16" i="5"/>
  <c r="D16" i="5"/>
  <c r="E13" i="5"/>
  <c r="E14" i="5"/>
  <c r="I9" i="5"/>
  <c r="D14" i="5"/>
  <c r="G14" i="5"/>
  <c r="D13" i="5"/>
  <c r="F13" i="5"/>
  <c r="H8" i="5"/>
  <c r="E69" i="10"/>
  <c r="D69" i="10"/>
  <c r="D51" i="10"/>
  <c r="D47" i="10"/>
  <c r="E47" i="10"/>
  <c r="D14" i="10"/>
  <c r="E14" i="10"/>
  <c r="D16" i="10"/>
  <c r="E16" i="10"/>
  <c r="D18" i="10"/>
  <c r="E18" i="10"/>
  <c r="E8" i="10"/>
  <c r="F8" i="10"/>
  <c r="C8" i="10"/>
  <c r="D17" i="10"/>
  <c r="E17" i="10"/>
  <c r="D20" i="10"/>
  <c r="E20" i="10"/>
  <c r="E9" i="10"/>
  <c r="F9" i="10"/>
  <c r="C9" i="10"/>
  <c r="E10" i="10"/>
  <c r="F10" i="10"/>
  <c r="C10" i="10"/>
  <c r="E11" i="10"/>
  <c r="F11" i="10"/>
  <c r="C11" i="10"/>
  <c r="E12" i="10"/>
  <c r="F12" i="10"/>
  <c r="C12" i="10"/>
  <c r="H8" i="10"/>
  <c r="I8" i="10"/>
  <c r="J8" i="10"/>
  <c r="K8" i="10"/>
  <c r="H9" i="10"/>
  <c r="I9" i="10"/>
  <c r="J9" i="10"/>
  <c r="K9" i="10"/>
  <c r="H10" i="10"/>
  <c r="I10" i="10"/>
  <c r="J10" i="10"/>
  <c r="K10" i="10"/>
  <c r="H11" i="10"/>
  <c r="I11" i="10"/>
  <c r="J11" i="10"/>
  <c r="K11" i="10"/>
  <c r="K12" i="10"/>
  <c r="M9" i="10"/>
  <c r="A8" i="10"/>
  <c r="L8" i="10"/>
  <c r="A9" i="10"/>
  <c r="L9" i="10"/>
  <c r="A10" i="10"/>
  <c r="L10" i="10"/>
  <c r="A11" i="10"/>
  <c r="L11" i="10"/>
  <c r="L12" i="10"/>
  <c r="N9" i="10"/>
  <c r="B47" i="10"/>
  <c r="F47" i="10"/>
  <c r="B51" i="10"/>
  <c r="L51" i="10"/>
  <c r="E64" i="10"/>
  <c r="E65" i="10"/>
  <c r="D65" i="10"/>
  <c r="D33" i="10"/>
  <c r="E33" i="10"/>
  <c r="D35" i="10"/>
  <c r="E35" i="10"/>
  <c r="D37" i="10"/>
  <c r="E37" i="10"/>
  <c r="D41" i="10"/>
  <c r="E41" i="10"/>
  <c r="E27" i="10"/>
  <c r="F27" i="10"/>
  <c r="C27" i="10"/>
  <c r="D34" i="10"/>
  <c r="E34" i="10"/>
  <c r="D36" i="10"/>
  <c r="E36" i="10"/>
  <c r="D39" i="10"/>
  <c r="E39" i="10"/>
  <c r="E28" i="10"/>
  <c r="F28" i="10"/>
  <c r="C28" i="10"/>
  <c r="D38" i="10"/>
  <c r="E38" i="10"/>
  <c r="D42" i="10"/>
  <c r="E42" i="10"/>
  <c r="E29" i="10"/>
  <c r="F29" i="10"/>
  <c r="C29" i="10"/>
  <c r="D40" i="10"/>
  <c r="E40" i="10"/>
  <c r="E30" i="10"/>
  <c r="F30" i="10"/>
  <c r="C30" i="10"/>
  <c r="E31" i="10"/>
  <c r="F31" i="10"/>
  <c r="C31" i="10"/>
  <c r="H27" i="10"/>
  <c r="I27" i="10"/>
  <c r="J27" i="10"/>
  <c r="K27" i="10"/>
  <c r="H28" i="10"/>
  <c r="I28" i="10"/>
  <c r="J28" i="10"/>
  <c r="K28" i="10"/>
  <c r="H29" i="10"/>
  <c r="I29" i="10"/>
  <c r="J29" i="10"/>
  <c r="K29" i="10"/>
  <c r="H30" i="10"/>
  <c r="I30" i="10"/>
  <c r="J30" i="10"/>
  <c r="K30" i="10"/>
  <c r="H31" i="10"/>
  <c r="I31" i="10"/>
  <c r="J31" i="10"/>
  <c r="K31" i="10"/>
  <c r="M29" i="10"/>
  <c r="A27" i="10"/>
  <c r="L27" i="10"/>
  <c r="A28" i="10"/>
  <c r="L28" i="10"/>
  <c r="A29" i="10"/>
  <c r="L29" i="10"/>
  <c r="A30" i="10"/>
  <c r="L30" i="10"/>
  <c r="L31" i="10"/>
  <c r="N29" i="10"/>
  <c r="A65" i="10"/>
  <c r="L65" i="10"/>
  <c r="D64" i="10"/>
  <c r="D59" i="10"/>
  <c r="E59" i="10"/>
  <c r="M30" i="10"/>
  <c r="N30" i="10"/>
  <c r="A59" i="10"/>
  <c r="F59" i="10"/>
  <c r="B64" i="10"/>
  <c r="D379" i="8"/>
  <c r="BH205" i="14"/>
  <c r="E46" i="10"/>
  <c r="D46" i="10"/>
  <c r="E60" i="10"/>
  <c r="D60" i="10"/>
  <c r="M31" i="10"/>
  <c r="N31" i="10"/>
  <c r="B60" i="10"/>
  <c r="L60" i="10"/>
  <c r="N65" i="10"/>
  <c r="G380" i="8"/>
  <c r="BK211" i="14"/>
  <c r="H23" i="10"/>
  <c r="G37" i="10"/>
  <c r="G38" i="10"/>
  <c r="H19" i="10"/>
  <c r="G18" i="10"/>
  <c r="F17" i="10"/>
  <c r="G16" i="10"/>
  <c r="F34" i="10"/>
  <c r="F15" i="10"/>
  <c r="G14" i="10"/>
  <c r="E171" i="4"/>
  <c r="D171" i="4"/>
  <c r="D13" i="4"/>
  <c r="E13" i="4"/>
  <c r="F13" i="4"/>
  <c r="D15" i="4"/>
  <c r="E15" i="4"/>
  <c r="F15" i="4"/>
  <c r="D17" i="4"/>
  <c r="E17" i="4"/>
  <c r="F17" i="4"/>
  <c r="E8" i="4"/>
  <c r="G13" i="4"/>
  <c r="G15" i="4"/>
  <c r="G17" i="4"/>
  <c r="F8" i="4"/>
  <c r="C8" i="4"/>
  <c r="D14" i="4"/>
  <c r="E14" i="4"/>
  <c r="F14" i="4"/>
  <c r="H15" i="4"/>
  <c r="D18" i="4"/>
  <c r="E18" i="4"/>
  <c r="F18" i="4"/>
  <c r="E9" i="4"/>
  <c r="G14" i="4"/>
  <c r="G18" i="4"/>
  <c r="F9" i="4"/>
  <c r="C9" i="4"/>
  <c r="H13" i="4"/>
  <c r="D16" i="4"/>
  <c r="E16" i="4"/>
  <c r="F16" i="4"/>
  <c r="H18" i="4"/>
  <c r="E10" i="4"/>
  <c r="G16" i="4"/>
  <c r="F10" i="4"/>
  <c r="C10" i="4"/>
  <c r="H14" i="4"/>
  <c r="H16" i="4"/>
  <c r="H17" i="4"/>
  <c r="E11" i="4"/>
  <c r="F11" i="4"/>
  <c r="C11" i="4"/>
  <c r="H8" i="4"/>
  <c r="I8" i="4"/>
  <c r="J8" i="4"/>
  <c r="K8" i="4"/>
  <c r="H9" i="4"/>
  <c r="I9" i="4"/>
  <c r="J9" i="4"/>
  <c r="K9" i="4"/>
  <c r="H10" i="4"/>
  <c r="I10" i="4"/>
  <c r="J10" i="4"/>
  <c r="K10" i="4"/>
  <c r="H11" i="4"/>
  <c r="I11" i="4"/>
  <c r="J11" i="4"/>
  <c r="K11" i="4"/>
  <c r="M8" i="4"/>
  <c r="A8" i="4"/>
  <c r="L8" i="4"/>
  <c r="A9" i="4"/>
  <c r="L9" i="4"/>
  <c r="L10" i="4"/>
  <c r="A11" i="4"/>
  <c r="L11" i="4"/>
  <c r="N8" i="4"/>
  <c r="A171" i="4"/>
  <c r="L171" i="4"/>
  <c r="E172" i="4"/>
  <c r="D172" i="4"/>
  <c r="D111" i="4"/>
  <c r="E111" i="4"/>
  <c r="F111" i="4"/>
  <c r="D113" i="4"/>
  <c r="E113" i="4"/>
  <c r="F113" i="4"/>
  <c r="D115" i="4"/>
  <c r="E115" i="4"/>
  <c r="F115" i="4"/>
  <c r="E106" i="4"/>
  <c r="G111" i="4"/>
  <c r="G113" i="4"/>
  <c r="G115" i="4"/>
  <c r="F106" i="4"/>
  <c r="C106" i="4"/>
  <c r="D112" i="4"/>
  <c r="E112" i="4"/>
  <c r="F112" i="4"/>
  <c r="H113" i="4"/>
  <c r="D116" i="4"/>
  <c r="E116" i="4"/>
  <c r="F116" i="4"/>
  <c r="E107" i="4"/>
  <c r="G112" i="4"/>
  <c r="G116" i="4"/>
  <c r="F107" i="4"/>
  <c r="C107" i="4"/>
  <c r="H111" i="4"/>
  <c r="D114" i="4"/>
  <c r="E114" i="4"/>
  <c r="F114" i="4"/>
  <c r="H116" i="4"/>
  <c r="E108" i="4"/>
  <c r="G114" i="4"/>
  <c r="F108" i="4"/>
  <c r="C108" i="4"/>
  <c r="H112" i="4"/>
  <c r="H114" i="4"/>
  <c r="H115" i="4"/>
  <c r="E109" i="4"/>
  <c r="F109" i="4"/>
  <c r="C109" i="4"/>
  <c r="H106" i="4"/>
  <c r="I106" i="4"/>
  <c r="J106" i="4"/>
  <c r="K106" i="4"/>
  <c r="H107" i="4"/>
  <c r="I107" i="4"/>
  <c r="J107" i="4"/>
  <c r="K107" i="4"/>
  <c r="H108" i="4"/>
  <c r="I108" i="4"/>
  <c r="J108" i="4"/>
  <c r="K108" i="4"/>
  <c r="H109" i="4"/>
  <c r="I109" i="4"/>
  <c r="J109" i="4"/>
  <c r="K109" i="4"/>
  <c r="M106" i="4"/>
  <c r="A106" i="4"/>
  <c r="L106" i="4"/>
  <c r="A107" i="4"/>
  <c r="L107" i="4"/>
  <c r="A108" i="4"/>
  <c r="L108" i="4"/>
  <c r="A109" i="4"/>
  <c r="L109" i="4"/>
  <c r="N106" i="4"/>
  <c r="A172" i="4"/>
  <c r="F172" i="4"/>
  <c r="B182" i="4"/>
  <c r="D395" i="8"/>
  <c r="BO52" i="14"/>
  <c r="E173" i="4"/>
  <c r="D173" i="4"/>
  <c r="D69" i="4"/>
  <c r="E69" i="4"/>
  <c r="F69" i="4"/>
  <c r="D71" i="4"/>
  <c r="E71" i="4"/>
  <c r="F71" i="4"/>
  <c r="D73" i="4"/>
  <c r="E73" i="4"/>
  <c r="F73" i="4"/>
  <c r="E64" i="4"/>
  <c r="G69" i="4"/>
  <c r="G71" i="4"/>
  <c r="G73" i="4"/>
  <c r="F64" i="4"/>
  <c r="C64" i="4"/>
  <c r="D70" i="4"/>
  <c r="E70" i="4"/>
  <c r="F70" i="4"/>
  <c r="H71" i="4"/>
  <c r="D74" i="4"/>
  <c r="E74" i="4"/>
  <c r="F74" i="4"/>
  <c r="E65" i="4"/>
  <c r="G70" i="4"/>
  <c r="G74" i="4"/>
  <c r="F65" i="4"/>
  <c r="C65" i="4"/>
  <c r="H69" i="4"/>
  <c r="D72" i="4"/>
  <c r="E72" i="4"/>
  <c r="F72" i="4"/>
  <c r="H74" i="4"/>
  <c r="E66" i="4"/>
  <c r="G72" i="4"/>
  <c r="F66" i="4"/>
  <c r="C66" i="4"/>
  <c r="H70" i="4"/>
  <c r="H72" i="4"/>
  <c r="H73" i="4"/>
  <c r="E67" i="4"/>
  <c r="F67" i="4"/>
  <c r="C67" i="4"/>
  <c r="H64" i="4"/>
  <c r="I64" i="4"/>
  <c r="J64" i="4"/>
  <c r="K64" i="4"/>
  <c r="H65" i="4"/>
  <c r="I65" i="4"/>
  <c r="J65" i="4"/>
  <c r="K65" i="4"/>
  <c r="H66" i="4"/>
  <c r="I66" i="4"/>
  <c r="J66" i="4"/>
  <c r="K66" i="4"/>
  <c r="H67" i="4"/>
  <c r="I67" i="4"/>
  <c r="J67" i="4"/>
  <c r="K67" i="4"/>
  <c r="M64" i="4"/>
  <c r="L64" i="4"/>
  <c r="A65" i="4"/>
  <c r="L65" i="4"/>
  <c r="A66" i="4"/>
  <c r="L66" i="4"/>
  <c r="A67" i="4"/>
  <c r="L67" i="4"/>
  <c r="N64" i="4"/>
  <c r="A173" i="4"/>
  <c r="F173" i="4"/>
  <c r="A183" i="4"/>
  <c r="C396" i="8"/>
  <c r="BN58" i="14"/>
  <c r="E174" i="4"/>
  <c r="E175" i="4"/>
  <c r="E176" i="4"/>
  <c r="E177" i="4"/>
  <c r="E178" i="4"/>
  <c r="D174" i="4"/>
  <c r="D175" i="4"/>
  <c r="D176" i="4"/>
  <c r="D177" i="4"/>
  <c r="D97" i="4"/>
  <c r="E97" i="4"/>
  <c r="F97" i="4"/>
  <c r="D99" i="4"/>
  <c r="E99" i="4"/>
  <c r="F99" i="4"/>
  <c r="D101" i="4"/>
  <c r="E101" i="4"/>
  <c r="F101" i="4"/>
  <c r="E92" i="4"/>
  <c r="G97" i="4"/>
  <c r="G99" i="4"/>
  <c r="G101" i="4"/>
  <c r="F92" i="4"/>
  <c r="C92" i="4"/>
  <c r="D98" i="4"/>
  <c r="E98" i="4"/>
  <c r="F98" i="4"/>
  <c r="H99" i="4"/>
  <c r="D102" i="4"/>
  <c r="E102" i="4"/>
  <c r="F102" i="4"/>
  <c r="E93" i="4"/>
  <c r="G98" i="4"/>
  <c r="G102" i="4"/>
  <c r="F93" i="4"/>
  <c r="C93" i="4"/>
  <c r="H97" i="4"/>
  <c r="D100" i="4"/>
  <c r="E100" i="4"/>
  <c r="F100" i="4"/>
  <c r="H102" i="4"/>
  <c r="E94" i="4"/>
  <c r="G100" i="4"/>
  <c r="F94" i="4"/>
  <c r="C94" i="4"/>
  <c r="H98" i="4"/>
  <c r="H100" i="4"/>
  <c r="H101" i="4"/>
  <c r="E95" i="4"/>
  <c r="F95" i="4"/>
  <c r="C95" i="4"/>
  <c r="H92" i="4"/>
  <c r="I92" i="4"/>
  <c r="J92" i="4"/>
  <c r="K92" i="4"/>
  <c r="H93" i="4"/>
  <c r="I93" i="4"/>
  <c r="J93" i="4"/>
  <c r="K93" i="4"/>
  <c r="H94" i="4"/>
  <c r="I94" i="4"/>
  <c r="J94" i="4"/>
  <c r="K94" i="4"/>
  <c r="H95" i="4"/>
  <c r="I95" i="4"/>
  <c r="J95" i="4"/>
  <c r="K95" i="4"/>
  <c r="M92" i="4"/>
  <c r="A92" i="4"/>
  <c r="L92" i="4"/>
  <c r="A93" i="4"/>
  <c r="L93" i="4"/>
  <c r="A94" i="4"/>
  <c r="L94" i="4"/>
  <c r="A95" i="4"/>
  <c r="L95" i="4"/>
  <c r="N92" i="4"/>
  <c r="A177" i="4"/>
  <c r="L177" i="4"/>
  <c r="D178" i="4"/>
  <c r="E162" i="4"/>
  <c r="D162" i="4"/>
  <c r="D139" i="4"/>
  <c r="E139" i="4"/>
  <c r="F139" i="4"/>
  <c r="D141" i="4"/>
  <c r="E141" i="4"/>
  <c r="F141" i="4"/>
  <c r="D143" i="4"/>
  <c r="E143" i="4"/>
  <c r="F143" i="4"/>
  <c r="E134" i="4"/>
  <c r="G139" i="4"/>
  <c r="G141" i="4"/>
  <c r="G143" i="4"/>
  <c r="F134" i="4"/>
  <c r="C134" i="4"/>
  <c r="D140" i="4"/>
  <c r="E140" i="4"/>
  <c r="F140" i="4"/>
  <c r="H141" i="4"/>
  <c r="D144" i="4"/>
  <c r="E144" i="4"/>
  <c r="F144" i="4"/>
  <c r="E135" i="4"/>
  <c r="G140" i="4"/>
  <c r="G144" i="4"/>
  <c r="F135" i="4"/>
  <c r="C135" i="4"/>
  <c r="H139" i="4"/>
  <c r="D142" i="4"/>
  <c r="E142" i="4"/>
  <c r="F142" i="4"/>
  <c r="H144" i="4"/>
  <c r="E136" i="4"/>
  <c r="G142" i="4"/>
  <c r="F136" i="4"/>
  <c r="C136" i="4"/>
  <c r="H140" i="4"/>
  <c r="H142" i="4"/>
  <c r="H143" i="4"/>
  <c r="E137" i="4"/>
  <c r="F137" i="4"/>
  <c r="C137" i="4"/>
  <c r="H134" i="4"/>
  <c r="I134" i="4"/>
  <c r="J134" i="4"/>
  <c r="K134" i="4"/>
  <c r="H135" i="4"/>
  <c r="I135" i="4"/>
  <c r="J135" i="4"/>
  <c r="K135" i="4"/>
  <c r="H136" i="4"/>
  <c r="I136" i="4"/>
  <c r="J136" i="4"/>
  <c r="K136" i="4"/>
  <c r="H137" i="4"/>
  <c r="I137" i="4"/>
  <c r="J137" i="4"/>
  <c r="K137" i="4"/>
  <c r="M135" i="4"/>
  <c r="A134" i="4"/>
  <c r="L134" i="4"/>
  <c r="A135" i="4"/>
  <c r="L135" i="4"/>
  <c r="L136" i="4"/>
  <c r="A137" i="4"/>
  <c r="L137" i="4"/>
  <c r="N135" i="4"/>
  <c r="B162" i="4"/>
  <c r="F162" i="4"/>
  <c r="B171" i="4"/>
  <c r="D361" i="8"/>
  <c r="BH99" i="14"/>
  <c r="E163" i="4"/>
  <c r="E164" i="4"/>
  <c r="D164" i="4"/>
  <c r="D83" i="4"/>
  <c r="E83" i="4"/>
  <c r="F83" i="4"/>
  <c r="D85" i="4"/>
  <c r="E85" i="4"/>
  <c r="F85" i="4"/>
  <c r="D87" i="4"/>
  <c r="E87" i="4"/>
  <c r="F87" i="4"/>
  <c r="E78" i="4"/>
  <c r="G83" i="4"/>
  <c r="G85" i="4"/>
  <c r="G87" i="4"/>
  <c r="F78" i="4"/>
  <c r="C78" i="4"/>
  <c r="D84" i="4"/>
  <c r="E84" i="4"/>
  <c r="F84" i="4"/>
  <c r="H85" i="4"/>
  <c r="D88" i="4"/>
  <c r="E88" i="4"/>
  <c r="F88" i="4"/>
  <c r="E79" i="4"/>
  <c r="G84" i="4"/>
  <c r="G88" i="4"/>
  <c r="F79" i="4"/>
  <c r="C79" i="4"/>
  <c r="H83" i="4"/>
  <c r="D86" i="4"/>
  <c r="E86" i="4"/>
  <c r="F86" i="4"/>
  <c r="H88" i="4"/>
  <c r="E80" i="4"/>
  <c r="G86" i="4"/>
  <c r="F80" i="4"/>
  <c r="C80" i="4"/>
  <c r="H84" i="4"/>
  <c r="H86" i="4"/>
  <c r="H87" i="4"/>
  <c r="E81" i="4"/>
  <c r="F81" i="4"/>
  <c r="C81" i="4"/>
  <c r="H78" i="4"/>
  <c r="I78" i="4"/>
  <c r="J78" i="4"/>
  <c r="K78" i="4"/>
  <c r="H79" i="4"/>
  <c r="I79" i="4"/>
  <c r="J79" i="4"/>
  <c r="K79" i="4"/>
  <c r="H80" i="4"/>
  <c r="I80" i="4"/>
  <c r="J80" i="4"/>
  <c r="K80" i="4"/>
  <c r="H81" i="4"/>
  <c r="I81" i="4"/>
  <c r="J81" i="4"/>
  <c r="K81" i="4"/>
  <c r="M79" i="4"/>
  <c r="A78" i="4"/>
  <c r="L78" i="4"/>
  <c r="A79" i="4"/>
  <c r="L79" i="4"/>
  <c r="A80" i="4"/>
  <c r="L80" i="4"/>
  <c r="L81" i="4"/>
  <c r="N79" i="4"/>
  <c r="A164" i="4"/>
  <c r="L164" i="4"/>
  <c r="N213" i="4"/>
  <c r="G371" i="8"/>
  <c r="BK158" i="14"/>
  <c r="E165" i="4"/>
  <c r="E166" i="4"/>
  <c r="D166" i="4"/>
  <c r="M65" i="4"/>
  <c r="N65" i="4"/>
  <c r="B166" i="4"/>
  <c r="F166" i="4"/>
  <c r="B176" i="4"/>
  <c r="D366" i="8"/>
  <c r="BH129" i="14"/>
  <c r="E167" i="4"/>
  <c r="D163" i="4"/>
  <c r="M93" i="4"/>
  <c r="N93" i="4"/>
  <c r="B163" i="4"/>
  <c r="L163" i="4"/>
  <c r="N212" i="4"/>
  <c r="G370" i="8"/>
  <c r="BK152" i="14"/>
  <c r="D165" i="4"/>
  <c r="M107" i="4"/>
  <c r="N107" i="4"/>
  <c r="B165" i="4"/>
  <c r="L165" i="4"/>
  <c r="N214" i="4"/>
  <c r="G372" i="8"/>
  <c r="BK164" i="14"/>
  <c r="BR69" i="14"/>
  <c r="D167" i="4"/>
  <c r="E202" i="4"/>
  <c r="E203" i="4"/>
  <c r="E204" i="4"/>
  <c r="E205" i="4"/>
  <c r="E206" i="4"/>
  <c r="D206" i="4"/>
  <c r="D153" i="4"/>
  <c r="E153" i="4"/>
  <c r="F153" i="4"/>
  <c r="D155" i="4"/>
  <c r="E155" i="4"/>
  <c r="F155" i="4"/>
  <c r="D157" i="4"/>
  <c r="E157" i="4"/>
  <c r="F157" i="4"/>
  <c r="E148" i="4"/>
  <c r="G153" i="4"/>
  <c r="G155" i="4"/>
  <c r="G157" i="4"/>
  <c r="F148" i="4"/>
  <c r="C148" i="4"/>
  <c r="D154" i="4"/>
  <c r="E154" i="4"/>
  <c r="F154" i="4"/>
  <c r="H155" i="4"/>
  <c r="D158" i="4"/>
  <c r="E158" i="4"/>
  <c r="F158" i="4"/>
  <c r="E149" i="4"/>
  <c r="G154" i="4"/>
  <c r="G158" i="4"/>
  <c r="F149" i="4"/>
  <c r="C149" i="4"/>
  <c r="H153" i="4"/>
  <c r="D156" i="4"/>
  <c r="E156" i="4"/>
  <c r="F156" i="4"/>
  <c r="H158" i="4"/>
  <c r="E150" i="4"/>
  <c r="G156" i="4"/>
  <c r="F150" i="4"/>
  <c r="C150" i="4"/>
  <c r="H154" i="4"/>
  <c r="H156" i="4"/>
  <c r="H157" i="4"/>
  <c r="E151" i="4"/>
  <c r="F151" i="4"/>
  <c r="C151" i="4"/>
  <c r="H148" i="4"/>
  <c r="I148" i="4"/>
  <c r="J148" i="4"/>
  <c r="K148" i="4"/>
  <c r="H149" i="4"/>
  <c r="I149" i="4"/>
  <c r="J149" i="4"/>
  <c r="K149" i="4"/>
  <c r="H150" i="4"/>
  <c r="I150" i="4"/>
  <c r="J150" i="4"/>
  <c r="K150" i="4"/>
  <c r="H151" i="4"/>
  <c r="I151" i="4"/>
  <c r="J151" i="4"/>
  <c r="K151" i="4"/>
  <c r="M150" i="4"/>
  <c r="A148" i="4"/>
  <c r="L148" i="4"/>
  <c r="A149" i="4"/>
  <c r="L149" i="4"/>
  <c r="A150" i="4"/>
  <c r="L150" i="4"/>
  <c r="L151" i="4"/>
  <c r="N150" i="4"/>
  <c r="A206" i="4"/>
  <c r="F206" i="4"/>
  <c r="B216" i="4"/>
  <c r="D374" i="8"/>
  <c r="BH176" i="14"/>
  <c r="E207" i="4"/>
  <c r="D207" i="4"/>
  <c r="D125" i="4"/>
  <c r="E125" i="4"/>
  <c r="F125" i="4"/>
  <c r="D127" i="4"/>
  <c r="E127" i="4"/>
  <c r="F127" i="4"/>
  <c r="D129" i="4"/>
  <c r="E129" i="4"/>
  <c r="F129" i="4"/>
  <c r="E120" i="4"/>
  <c r="G125" i="4"/>
  <c r="G127" i="4"/>
  <c r="G129" i="4"/>
  <c r="F120" i="4"/>
  <c r="C120" i="4"/>
  <c r="D126" i="4"/>
  <c r="E126" i="4"/>
  <c r="F126" i="4"/>
  <c r="H127" i="4"/>
  <c r="D130" i="4"/>
  <c r="E130" i="4"/>
  <c r="F130" i="4"/>
  <c r="E121" i="4"/>
  <c r="G126" i="4"/>
  <c r="G130" i="4"/>
  <c r="F121" i="4"/>
  <c r="C121" i="4"/>
  <c r="H125" i="4"/>
  <c r="D128" i="4"/>
  <c r="E128" i="4"/>
  <c r="F128" i="4"/>
  <c r="H130" i="4"/>
  <c r="E122" i="4"/>
  <c r="G128" i="4"/>
  <c r="F122" i="4"/>
  <c r="C122" i="4"/>
  <c r="H126" i="4"/>
  <c r="H128" i="4"/>
  <c r="H129" i="4"/>
  <c r="E123" i="4"/>
  <c r="F123" i="4"/>
  <c r="C123" i="4"/>
  <c r="H120" i="4"/>
  <c r="I120" i="4"/>
  <c r="J120" i="4"/>
  <c r="K120" i="4"/>
  <c r="H121" i="4"/>
  <c r="I121" i="4"/>
  <c r="J121" i="4"/>
  <c r="K121" i="4"/>
  <c r="H122" i="4"/>
  <c r="I122" i="4"/>
  <c r="J122" i="4"/>
  <c r="K122" i="4"/>
  <c r="H123" i="4"/>
  <c r="I123" i="4"/>
  <c r="J123" i="4"/>
  <c r="K123" i="4"/>
  <c r="M123" i="4"/>
  <c r="A120" i="4"/>
  <c r="L120" i="4"/>
  <c r="A121" i="4"/>
  <c r="L121" i="4"/>
  <c r="L122" i="4"/>
  <c r="A123" i="4"/>
  <c r="L123" i="4"/>
  <c r="N123" i="4"/>
  <c r="B207" i="4"/>
  <c r="L207" i="4"/>
  <c r="D203" i="4"/>
  <c r="D204" i="4"/>
  <c r="D205" i="4"/>
  <c r="M109" i="4"/>
  <c r="N109" i="4"/>
  <c r="B205" i="4"/>
  <c r="L205" i="4"/>
  <c r="D202" i="4"/>
  <c r="E59" i="4"/>
  <c r="E60" i="4"/>
  <c r="D60" i="4"/>
  <c r="H60" i="4"/>
  <c r="D55" i="4"/>
  <c r="E55" i="4"/>
  <c r="H55" i="4"/>
  <c r="D58" i="4"/>
  <c r="E58" i="4"/>
  <c r="F58" i="4"/>
  <c r="E52" i="4"/>
  <c r="D59" i="4"/>
  <c r="D56" i="4"/>
  <c r="I53" i="4"/>
  <c r="E57" i="4"/>
  <c r="D57" i="4"/>
  <c r="G57" i="4"/>
  <c r="E56" i="4"/>
  <c r="H53" i="4"/>
  <c r="I51" i="4"/>
  <c r="E45" i="4"/>
  <c r="D45" i="4"/>
  <c r="F45" i="4"/>
  <c r="E46" i="4"/>
  <c r="E41" i="4"/>
  <c r="D44" i="4"/>
  <c r="H38" i="4"/>
  <c r="D46" i="4"/>
  <c r="G46" i="4"/>
  <c r="G45" i="4"/>
  <c r="E43" i="4"/>
  <c r="D43" i="4"/>
  <c r="G43" i="4"/>
  <c r="E44" i="4"/>
  <c r="G44" i="4"/>
  <c r="E42" i="4"/>
  <c r="I37" i="4"/>
  <c r="D42" i="4"/>
  <c r="G42" i="4"/>
  <c r="D41" i="4"/>
  <c r="E31" i="4"/>
  <c r="E32" i="4"/>
  <c r="D32" i="4"/>
  <c r="H32" i="4"/>
  <c r="D31" i="4"/>
  <c r="H31" i="4"/>
  <c r="E29" i="4"/>
  <c r="E30" i="4"/>
  <c r="D27" i="4"/>
  <c r="I24" i="4"/>
  <c r="D30" i="4"/>
  <c r="F30" i="4"/>
  <c r="D29" i="4"/>
  <c r="F29" i="4"/>
  <c r="E27" i="4"/>
  <c r="E28" i="4"/>
  <c r="D28" i="4"/>
  <c r="H28" i="4"/>
  <c r="E361" i="3"/>
  <c r="E362" i="3"/>
  <c r="E363" i="3"/>
  <c r="E364" i="3"/>
  <c r="E365" i="3"/>
  <c r="E366" i="3"/>
  <c r="E367" i="3"/>
  <c r="D367" i="3"/>
  <c r="D355" i="3"/>
  <c r="E355" i="3"/>
  <c r="D69" i="3"/>
  <c r="E69" i="3"/>
  <c r="F69" i="3"/>
  <c r="D71" i="3"/>
  <c r="E71" i="3"/>
  <c r="F71" i="3"/>
  <c r="D73" i="3"/>
  <c r="E73" i="3"/>
  <c r="F73" i="3"/>
  <c r="E64" i="3"/>
  <c r="G69" i="3"/>
  <c r="G71" i="3"/>
  <c r="G73" i="3"/>
  <c r="F64" i="3"/>
  <c r="C64" i="3"/>
  <c r="D70" i="3"/>
  <c r="E70" i="3"/>
  <c r="F70" i="3"/>
  <c r="H71" i="3"/>
  <c r="D74" i="3"/>
  <c r="E74" i="3"/>
  <c r="F74" i="3"/>
  <c r="E65" i="3"/>
  <c r="G70" i="3"/>
  <c r="G74" i="3"/>
  <c r="F65" i="3"/>
  <c r="C65" i="3"/>
  <c r="H69" i="3"/>
  <c r="D72" i="3"/>
  <c r="E72" i="3"/>
  <c r="F72" i="3"/>
  <c r="H74" i="3"/>
  <c r="E66" i="3"/>
  <c r="G72" i="3"/>
  <c r="F66" i="3"/>
  <c r="C66" i="3"/>
  <c r="H70" i="3"/>
  <c r="H72" i="3"/>
  <c r="H73" i="3"/>
  <c r="E67" i="3"/>
  <c r="F67" i="3"/>
  <c r="C67" i="3"/>
  <c r="H64" i="3"/>
  <c r="I64" i="3"/>
  <c r="J64" i="3"/>
  <c r="K64" i="3"/>
  <c r="H65" i="3"/>
  <c r="I65" i="3"/>
  <c r="J65" i="3"/>
  <c r="K65" i="3"/>
  <c r="H66" i="3"/>
  <c r="I66" i="3"/>
  <c r="J66" i="3"/>
  <c r="K66" i="3"/>
  <c r="H67" i="3"/>
  <c r="I67" i="3"/>
  <c r="J67" i="3"/>
  <c r="K67" i="3"/>
  <c r="M67" i="3"/>
  <c r="A64" i="3"/>
  <c r="L64" i="3"/>
  <c r="A65" i="3"/>
  <c r="L65" i="3"/>
  <c r="L66" i="3"/>
  <c r="A67" i="3"/>
  <c r="L67" i="3"/>
  <c r="N67" i="3"/>
  <c r="B355" i="3"/>
  <c r="F355" i="3"/>
  <c r="B367" i="3"/>
  <c r="L367" i="3"/>
  <c r="E368" i="3"/>
  <c r="D368" i="3"/>
  <c r="D357" i="3"/>
  <c r="E357" i="3"/>
  <c r="D338" i="3"/>
  <c r="E338" i="3"/>
  <c r="D265" i="3"/>
  <c r="E265" i="3"/>
  <c r="F265" i="3"/>
  <c r="D267" i="3"/>
  <c r="E267" i="3"/>
  <c r="F267" i="3"/>
  <c r="D269" i="3"/>
  <c r="E269" i="3"/>
  <c r="F269" i="3"/>
  <c r="E260" i="3"/>
  <c r="G265" i="3"/>
  <c r="G267" i="3"/>
  <c r="G269" i="3"/>
  <c r="F260" i="3"/>
  <c r="C260" i="3"/>
  <c r="D266" i="3"/>
  <c r="E266" i="3"/>
  <c r="F266" i="3"/>
  <c r="H267" i="3"/>
  <c r="D270" i="3"/>
  <c r="E270" i="3"/>
  <c r="F270" i="3"/>
  <c r="E261" i="3"/>
  <c r="G266" i="3"/>
  <c r="G270" i="3"/>
  <c r="F261" i="3"/>
  <c r="C261" i="3"/>
  <c r="H265" i="3"/>
  <c r="D268" i="3"/>
  <c r="E268" i="3"/>
  <c r="F268" i="3"/>
  <c r="H270" i="3"/>
  <c r="E262" i="3"/>
  <c r="G268" i="3"/>
  <c r="F262" i="3"/>
  <c r="C262" i="3"/>
  <c r="H266" i="3"/>
  <c r="H268" i="3"/>
  <c r="H269" i="3"/>
  <c r="E263" i="3"/>
  <c r="F263" i="3"/>
  <c r="C263" i="3"/>
  <c r="H260" i="3"/>
  <c r="I260" i="3"/>
  <c r="J260" i="3"/>
  <c r="K260" i="3"/>
  <c r="H261" i="3"/>
  <c r="I261" i="3"/>
  <c r="J261" i="3"/>
  <c r="K261" i="3"/>
  <c r="H262" i="3"/>
  <c r="I262" i="3"/>
  <c r="J262" i="3"/>
  <c r="K262" i="3"/>
  <c r="H263" i="3"/>
  <c r="I263" i="3"/>
  <c r="J263" i="3"/>
  <c r="K263" i="3"/>
  <c r="M263" i="3"/>
  <c r="A260" i="3"/>
  <c r="L260" i="3"/>
  <c r="A261" i="3"/>
  <c r="L261" i="3"/>
  <c r="A262" i="3"/>
  <c r="L262" i="3"/>
  <c r="A263" i="3"/>
  <c r="L263" i="3"/>
  <c r="N263" i="3"/>
  <c r="B338" i="3"/>
  <c r="F338" i="3"/>
  <c r="B357" i="3"/>
  <c r="F357" i="3"/>
  <c r="B368" i="3"/>
  <c r="F368" i="3"/>
  <c r="B375" i="3"/>
  <c r="D394" i="8"/>
  <c r="BO46" i="14"/>
  <c r="D362" i="3"/>
  <c r="D363" i="3"/>
  <c r="D364" i="3"/>
  <c r="D349" i="3"/>
  <c r="E349" i="3"/>
  <c r="D55" i="3"/>
  <c r="E55" i="3"/>
  <c r="F55" i="3"/>
  <c r="D57" i="3"/>
  <c r="E57" i="3"/>
  <c r="F57" i="3"/>
  <c r="D59" i="3"/>
  <c r="E59" i="3"/>
  <c r="F59" i="3"/>
  <c r="E50" i="3"/>
  <c r="G55" i="3"/>
  <c r="G57" i="3"/>
  <c r="G59" i="3"/>
  <c r="F50" i="3"/>
  <c r="C50" i="3"/>
  <c r="D56" i="3"/>
  <c r="E56" i="3"/>
  <c r="F56" i="3"/>
  <c r="H57" i="3"/>
  <c r="D60" i="3"/>
  <c r="E60" i="3"/>
  <c r="F60" i="3"/>
  <c r="E51" i="3"/>
  <c r="G56" i="3"/>
  <c r="G60" i="3"/>
  <c r="F51" i="3"/>
  <c r="C51" i="3"/>
  <c r="H55" i="3"/>
  <c r="D58" i="3"/>
  <c r="E58" i="3"/>
  <c r="F58" i="3"/>
  <c r="H60" i="3"/>
  <c r="E52" i="3"/>
  <c r="G58" i="3"/>
  <c r="F52" i="3"/>
  <c r="C52" i="3"/>
  <c r="H56" i="3"/>
  <c r="H58" i="3"/>
  <c r="H59" i="3"/>
  <c r="E53" i="3"/>
  <c r="F53" i="3"/>
  <c r="C53" i="3"/>
  <c r="H50" i="3"/>
  <c r="I50" i="3"/>
  <c r="J50" i="3"/>
  <c r="K50" i="3"/>
  <c r="H51" i="3"/>
  <c r="I51" i="3"/>
  <c r="J51" i="3"/>
  <c r="K51" i="3"/>
  <c r="H52" i="3"/>
  <c r="I52" i="3"/>
  <c r="J52" i="3"/>
  <c r="K52" i="3"/>
  <c r="H53" i="3"/>
  <c r="I53" i="3"/>
  <c r="J53" i="3"/>
  <c r="K53" i="3"/>
  <c r="M52" i="3"/>
  <c r="A50" i="3"/>
  <c r="L50" i="3"/>
  <c r="A51" i="3"/>
  <c r="L51" i="3"/>
  <c r="A52" i="3"/>
  <c r="L52" i="3"/>
  <c r="A53" i="3"/>
  <c r="L53" i="3"/>
  <c r="N52" i="3"/>
  <c r="A349" i="3"/>
  <c r="F349" i="3"/>
  <c r="B364" i="3"/>
  <c r="F364" i="3"/>
  <c r="B373" i="3"/>
  <c r="D392" i="8"/>
  <c r="BO34" i="14"/>
  <c r="D365" i="3"/>
  <c r="D366" i="3"/>
  <c r="D352" i="3"/>
  <c r="E352" i="3"/>
  <c r="D153" i="3"/>
  <c r="E153" i="3"/>
  <c r="F153" i="3"/>
  <c r="D155" i="3"/>
  <c r="E155" i="3"/>
  <c r="F155" i="3"/>
  <c r="D157" i="3"/>
  <c r="E157" i="3"/>
  <c r="F157" i="3"/>
  <c r="E148" i="3"/>
  <c r="G153" i="3"/>
  <c r="G155" i="3"/>
  <c r="G157" i="3"/>
  <c r="F148" i="3"/>
  <c r="C148" i="3"/>
  <c r="D154" i="3"/>
  <c r="E154" i="3"/>
  <c r="F154" i="3"/>
  <c r="H155" i="3"/>
  <c r="D158" i="3"/>
  <c r="E158" i="3"/>
  <c r="F158" i="3"/>
  <c r="E149" i="3"/>
  <c r="G154" i="3"/>
  <c r="G158" i="3"/>
  <c r="F149" i="3"/>
  <c r="C149" i="3"/>
  <c r="H153" i="3"/>
  <c r="D156" i="3"/>
  <c r="E156" i="3"/>
  <c r="F156" i="3"/>
  <c r="H158" i="3"/>
  <c r="E150" i="3"/>
  <c r="G156" i="3"/>
  <c r="F150" i="3"/>
  <c r="C150" i="3"/>
  <c r="H154" i="3"/>
  <c r="H156" i="3"/>
  <c r="H157" i="3"/>
  <c r="E151" i="3"/>
  <c r="F151" i="3"/>
  <c r="C151" i="3"/>
  <c r="H148" i="3"/>
  <c r="I148" i="3"/>
  <c r="J148" i="3"/>
  <c r="K148" i="3"/>
  <c r="H149" i="3"/>
  <c r="I149" i="3"/>
  <c r="J149" i="3"/>
  <c r="K149" i="3"/>
  <c r="H150" i="3"/>
  <c r="I150" i="3"/>
  <c r="J150" i="3"/>
  <c r="K150" i="3"/>
  <c r="H151" i="3"/>
  <c r="I151" i="3"/>
  <c r="J151" i="3"/>
  <c r="K151" i="3"/>
  <c r="M150" i="3"/>
  <c r="A148" i="3"/>
  <c r="L148" i="3"/>
  <c r="L149" i="3"/>
  <c r="A150" i="3"/>
  <c r="L150" i="3"/>
  <c r="A151" i="3"/>
  <c r="L151" i="3"/>
  <c r="N150" i="3"/>
  <c r="A352" i="3"/>
  <c r="F352" i="3"/>
  <c r="A366" i="3"/>
  <c r="F366" i="3"/>
  <c r="B374" i="3"/>
  <c r="D393" i="8"/>
  <c r="BO40" i="14"/>
  <c r="D361" i="3"/>
  <c r="D27" i="3"/>
  <c r="E27" i="3"/>
  <c r="F27" i="3"/>
  <c r="D29" i="3"/>
  <c r="E29" i="3"/>
  <c r="F29" i="3"/>
  <c r="D31" i="3"/>
  <c r="E31" i="3"/>
  <c r="F31" i="3"/>
  <c r="E22" i="3"/>
  <c r="G27" i="3"/>
  <c r="G29" i="3"/>
  <c r="G31" i="3"/>
  <c r="F22" i="3"/>
  <c r="C22" i="3"/>
  <c r="D28" i="3"/>
  <c r="E28" i="3"/>
  <c r="F28" i="3"/>
  <c r="H29" i="3"/>
  <c r="D32" i="3"/>
  <c r="E32" i="3"/>
  <c r="F32" i="3"/>
  <c r="E23" i="3"/>
  <c r="G28" i="3"/>
  <c r="G32" i="3"/>
  <c r="F23" i="3"/>
  <c r="C23" i="3"/>
  <c r="H27" i="3"/>
  <c r="D30" i="3"/>
  <c r="E30" i="3"/>
  <c r="F30" i="3"/>
  <c r="H32" i="3"/>
  <c r="E24" i="3"/>
  <c r="G30" i="3"/>
  <c r="F24" i="3"/>
  <c r="C24" i="3"/>
  <c r="H28" i="3"/>
  <c r="H30" i="3"/>
  <c r="H31" i="3"/>
  <c r="E25" i="3"/>
  <c r="F25" i="3"/>
  <c r="C25" i="3"/>
  <c r="H22" i="3"/>
  <c r="I22" i="3"/>
  <c r="J22" i="3"/>
  <c r="K22" i="3"/>
  <c r="H23" i="3"/>
  <c r="I23" i="3"/>
  <c r="J23" i="3"/>
  <c r="K23" i="3"/>
  <c r="H24" i="3"/>
  <c r="I24" i="3"/>
  <c r="J24" i="3"/>
  <c r="K24" i="3"/>
  <c r="H25" i="3"/>
  <c r="I25" i="3"/>
  <c r="J25" i="3"/>
  <c r="K25" i="3"/>
  <c r="M24" i="3"/>
  <c r="A22" i="3"/>
  <c r="L22" i="3"/>
  <c r="A23" i="3"/>
  <c r="L23" i="3"/>
  <c r="A24" i="3"/>
  <c r="L24" i="3"/>
  <c r="L25" i="3"/>
  <c r="N24" i="3"/>
  <c r="A357" i="3"/>
  <c r="L357" i="3"/>
  <c r="N365" i="3"/>
  <c r="BK75" i="14"/>
  <c r="E353" i="3"/>
  <c r="D353" i="3"/>
  <c r="D83" i="3"/>
  <c r="E83" i="3"/>
  <c r="F83" i="3"/>
  <c r="D85" i="3"/>
  <c r="E85" i="3"/>
  <c r="F85" i="3"/>
  <c r="D87" i="3"/>
  <c r="E87" i="3"/>
  <c r="F87" i="3"/>
  <c r="E78" i="3"/>
  <c r="G83" i="3"/>
  <c r="G85" i="3"/>
  <c r="G87" i="3"/>
  <c r="F78" i="3"/>
  <c r="C78" i="3"/>
  <c r="D84" i="3"/>
  <c r="E84" i="3"/>
  <c r="F84" i="3"/>
  <c r="H85" i="3"/>
  <c r="D88" i="3"/>
  <c r="E88" i="3"/>
  <c r="F88" i="3"/>
  <c r="E79" i="3"/>
  <c r="G84" i="3"/>
  <c r="G88" i="3"/>
  <c r="F79" i="3"/>
  <c r="C79" i="3"/>
  <c r="H83" i="3"/>
  <c r="D86" i="3"/>
  <c r="E86" i="3"/>
  <c r="F86" i="3"/>
  <c r="H88" i="3"/>
  <c r="E80" i="3"/>
  <c r="G86" i="3"/>
  <c r="F80" i="3"/>
  <c r="C80" i="3"/>
  <c r="H84" i="3"/>
  <c r="H86" i="3"/>
  <c r="H87" i="3"/>
  <c r="E81" i="3"/>
  <c r="F81" i="3"/>
  <c r="C81" i="3"/>
  <c r="H78" i="3"/>
  <c r="I78" i="3"/>
  <c r="J78" i="3"/>
  <c r="K78" i="3"/>
  <c r="H79" i="3"/>
  <c r="I79" i="3"/>
  <c r="J79" i="3"/>
  <c r="K79" i="3"/>
  <c r="H80" i="3"/>
  <c r="I80" i="3"/>
  <c r="J80" i="3"/>
  <c r="K80" i="3"/>
  <c r="H81" i="3"/>
  <c r="I81" i="3"/>
  <c r="J81" i="3"/>
  <c r="K81" i="3"/>
  <c r="M80" i="3"/>
  <c r="A78" i="3"/>
  <c r="L78" i="3"/>
  <c r="L79" i="3"/>
  <c r="A80" i="3"/>
  <c r="L80" i="3"/>
  <c r="A81" i="3"/>
  <c r="L81" i="3"/>
  <c r="N80" i="3"/>
  <c r="A353" i="3"/>
  <c r="L353" i="3"/>
  <c r="N366" i="3"/>
  <c r="G358" i="8"/>
  <c r="BK81" i="14"/>
  <c r="E350" i="3"/>
  <c r="D350" i="3"/>
  <c r="D336" i="3"/>
  <c r="E336" i="3"/>
  <c r="M151" i="3"/>
  <c r="N151" i="3"/>
  <c r="A336" i="3"/>
  <c r="F336" i="3"/>
  <c r="B350" i="3"/>
  <c r="F350" i="3"/>
  <c r="A365" i="3"/>
  <c r="C357" i="8"/>
  <c r="BG75" i="14"/>
  <c r="D356" i="8"/>
  <c r="BH69" i="14"/>
  <c r="E346" i="3"/>
  <c r="D346" i="3"/>
  <c r="M66" i="3"/>
  <c r="N66" i="3"/>
  <c r="A346" i="3"/>
  <c r="L346" i="3"/>
  <c r="N361" i="3"/>
  <c r="G353" i="8"/>
  <c r="BK52" i="14"/>
  <c r="E354" i="3"/>
  <c r="E356" i="3"/>
  <c r="D356" i="3"/>
  <c r="D251" i="3"/>
  <c r="E251" i="3"/>
  <c r="F251" i="3"/>
  <c r="D253" i="3"/>
  <c r="E253" i="3"/>
  <c r="F253" i="3"/>
  <c r="D255" i="3"/>
  <c r="E255" i="3"/>
  <c r="F255" i="3"/>
  <c r="E246" i="3"/>
  <c r="G251" i="3"/>
  <c r="G253" i="3"/>
  <c r="G255" i="3"/>
  <c r="F246" i="3"/>
  <c r="C246" i="3"/>
  <c r="D252" i="3"/>
  <c r="E252" i="3"/>
  <c r="F252" i="3"/>
  <c r="H253" i="3"/>
  <c r="D256" i="3"/>
  <c r="E256" i="3"/>
  <c r="F256" i="3"/>
  <c r="E247" i="3"/>
  <c r="G252" i="3"/>
  <c r="G256" i="3"/>
  <c r="F247" i="3"/>
  <c r="C247" i="3"/>
  <c r="H251" i="3"/>
  <c r="D254" i="3"/>
  <c r="E254" i="3"/>
  <c r="F254" i="3"/>
  <c r="H256" i="3"/>
  <c r="E248" i="3"/>
  <c r="G254" i="3"/>
  <c r="F248" i="3"/>
  <c r="C248" i="3"/>
  <c r="H252" i="3"/>
  <c r="H254" i="3"/>
  <c r="H255" i="3"/>
  <c r="E249" i="3"/>
  <c r="F249" i="3"/>
  <c r="C249" i="3"/>
  <c r="H246" i="3"/>
  <c r="I246" i="3"/>
  <c r="J246" i="3"/>
  <c r="K246" i="3"/>
  <c r="H247" i="3"/>
  <c r="I247" i="3"/>
  <c r="J247" i="3"/>
  <c r="K247" i="3"/>
  <c r="H248" i="3"/>
  <c r="I248" i="3"/>
  <c r="J248" i="3"/>
  <c r="K248" i="3"/>
  <c r="H249" i="3"/>
  <c r="I249" i="3"/>
  <c r="J249" i="3"/>
  <c r="K249" i="3"/>
  <c r="M248" i="3"/>
  <c r="A246" i="3"/>
  <c r="L246" i="3"/>
  <c r="A247" i="3"/>
  <c r="L247" i="3"/>
  <c r="A248" i="3"/>
  <c r="L248" i="3"/>
  <c r="A249" i="3"/>
  <c r="L249" i="3"/>
  <c r="N248" i="3"/>
  <c r="B356" i="3"/>
  <c r="L356" i="3"/>
  <c r="N296" i="3"/>
  <c r="G316" i="8"/>
  <c r="BD81" i="14"/>
  <c r="D354" i="3"/>
  <c r="E351" i="3"/>
  <c r="C358" i="8"/>
  <c r="BG81" i="14"/>
  <c r="D351" i="3"/>
  <c r="E347" i="3"/>
  <c r="D347" i="3"/>
  <c r="D41" i="3"/>
  <c r="E41" i="3"/>
  <c r="F41" i="3"/>
  <c r="D43" i="3"/>
  <c r="E43" i="3"/>
  <c r="F43" i="3"/>
  <c r="D45" i="3"/>
  <c r="E45" i="3"/>
  <c r="F45" i="3"/>
  <c r="E36" i="3"/>
  <c r="G41" i="3"/>
  <c r="G43" i="3"/>
  <c r="G45" i="3"/>
  <c r="F36" i="3"/>
  <c r="C36" i="3"/>
  <c r="D42" i="3"/>
  <c r="E42" i="3"/>
  <c r="F42" i="3"/>
  <c r="H43" i="3"/>
  <c r="D46" i="3"/>
  <c r="E46" i="3"/>
  <c r="F46" i="3"/>
  <c r="E37" i="3"/>
  <c r="G42" i="3"/>
  <c r="G46" i="3"/>
  <c r="F37" i="3"/>
  <c r="C37" i="3"/>
  <c r="H41" i="3"/>
  <c r="D44" i="3"/>
  <c r="E44" i="3"/>
  <c r="F44" i="3"/>
  <c r="H46" i="3"/>
  <c r="E38" i="3"/>
  <c r="G44" i="3"/>
  <c r="F38" i="3"/>
  <c r="C38" i="3"/>
  <c r="H42" i="3"/>
  <c r="H44" i="3"/>
  <c r="H45" i="3"/>
  <c r="E39" i="3"/>
  <c r="F39" i="3"/>
  <c r="C39" i="3"/>
  <c r="H36" i="3"/>
  <c r="I36" i="3"/>
  <c r="J36" i="3"/>
  <c r="K36" i="3"/>
  <c r="H37" i="3"/>
  <c r="I37" i="3"/>
  <c r="J37" i="3"/>
  <c r="K37" i="3"/>
  <c r="H38" i="3"/>
  <c r="I38" i="3"/>
  <c r="J38" i="3"/>
  <c r="K38" i="3"/>
  <c r="H39" i="3"/>
  <c r="I39" i="3"/>
  <c r="J39" i="3"/>
  <c r="K39" i="3"/>
  <c r="M39" i="3"/>
  <c r="A36" i="3"/>
  <c r="L36" i="3"/>
  <c r="A37" i="3"/>
  <c r="L37" i="3"/>
  <c r="A38" i="3"/>
  <c r="L38" i="3"/>
  <c r="A39" i="3"/>
  <c r="L39" i="3"/>
  <c r="N39" i="3"/>
  <c r="B347" i="3"/>
  <c r="L347" i="3"/>
  <c r="N292" i="3"/>
  <c r="BD58" i="14"/>
  <c r="E348" i="3"/>
  <c r="D348" i="3"/>
  <c r="E343" i="3"/>
  <c r="E344" i="3"/>
  <c r="E345" i="3"/>
  <c r="D344" i="3"/>
  <c r="D345" i="3"/>
  <c r="D343" i="3"/>
  <c r="E333" i="3"/>
  <c r="E334" i="3"/>
  <c r="D334" i="3"/>
  <c r="D125" i="3"/>
  <c r="E125" i="3"/>
  <c r="F125" i="3"/>
  <c r="D127" i="3"/>
  <c r="E127" i="3"/>
  <c r="F127" i="3"/>
  <c r="D129" i="3"/>
  <c r="E129" i="3"/>
  <c r="F129" i="3"/>
  <c r="E120" i="3"/>
  <c r="G125" i="3"/>
  <c r="G127" i="3"/>
  <c r="G129" i="3"/>
  <c r="F120" i="3"/>
  <c r="C120" i="3"/>
  <c r="D126" i="3"/>
  <c r="E126" i="3"/>
  <c r="F126" i="3"/>
  <c r="H127" i="3"/>
  <c r="D130" i="3"/>
  <c r="E130" i="3"/>
  <c r="F130" i="3"/>
  <c r="E121" i="3"/>
  <c r="G126" i="3"/>
  <c r="G130" i="3"/>
  <c r="F121" i="3"/>
  <c r="C121" i="3"/>
  <c r="H125" i="3"/>
  <c r="D128" i="3"/>
  <c r="E128" i="3"/>
  <c r="F128" i="3"/>
  <c r="H130" i="3"/>
  <c r="E122" i="3"/>
  <c r="G128" i="3"/>
  <c r="F122" i="3"/>
  <c r="C122" i="3"/>
  <c r="H126" i="3"/>
  <c r="H128" i="3"/>
  <c r="H129" i="3"/>
  <c r="E123" i="3"/>
  <c r="F123" i="3"/>
  <c r="C123" i="3"/>
  <c r="H120" i="3"/>
  <c r="I120" i="3"/>
  <c r="J120" i="3"/>
  <c r="K120" i="3"/>
  <c r="H121" i="3"/>
  <c r="I121" i="3"/>
  <c r="J121" i="3"/>
  <c r="K121" i="3"/>
  <c r="H122" i="3"/>
  <c r="I122" i="3"/>
  <c r="J122" i="3"/>
  <c r="K122" i="3"/>
  <c r="H123" i="3"/>
  <c r="I123" i="3"/>
  <c r="J123" i="3"/>
  <c r="K123" i="3"/>
  <c r="M123" i="3"/>
  <c r="L120" i="3"/>
  <c r="L121" i="3"/>
  <c r="A122" i="3"/>
  <c r="L122" i="3"/>
  <c r="L123" i="3"/>
  <c r="N123" i="3"/>
  <c r="A334" i="3"/>
  <c r="L334" i="3"/>
  <c r="N349" i="3"/>
  <c r="G321" i="8"/>
  <c r="BD111" i="14"/>
  <c r="E335" i="3"/>
  <c r="E337" i="3"/>
  <c r="D335" i="3"/>
  <c r="D322" i="8"/>
  <c r="BA117" i="14"/>
  <c r="D337" i="3"/>
  <c r="D111" i="3"/>
  <c r="E111" i="3"/>
  <c r="F111" i="3"/>
  <c r="D113" i="3"/>
  <c r="E113" i="3"/>
  <c r="F113" i="3"/>
  <c r="D115" i="3"/>
  <c r="E115" i="3"/>
  <c r="F115" i="3"/>
  <c r="E106" i="3"/>
  <c r="G111" i="3"/>
  <c r="G113" i="3"/>
  <c r="G115" i="3"/>
  <c r="F106" i="3"/>
  <c r="C106" i="3"/>
  <c r="D112" i="3"/>
  <c r="E112" i="3"/>
  <c r="F112" i="3"/>
  <c r="H113" i="3"/>
  <c r="D116" i="3"/>
  <c r="E116" i="3"/>
  <c r="F116" i="3"/>
  <c r="E107" i="3"/>
  <c r="G112" i="3"/>
  <c r="G116" i="3"/>
  <c r="F107" i="3"/>
  <c r="C107" i="3"/>
  <c r="H111" i="3"/>
  <c r="D114" i="3"/>
  <c r="E114" i="3"/>
  <c r="F114" i="3"/>
  <c r="H116" i="3"/>
  <c r="E108" i="3"/>
  <c r="G114" i="3"/>
  <c r="F108" i="3"/>
  <c r="C108" i="3"/>
  <c r="H112" i="3"/>
  <c r="H114" i="3"/>
  <c r="H115" i="3"/>
  <c r="E109" i="3"/>
  <c r="F109" i="3"/>
  <c r="C109" i="3"/>
  <c r="H106" i="3"/>
  <c r="I106" i="3"/>
  <c r="J106" i="3"/>
  <c r="K106" i="3"/>
  <c r="H107" i="3"/>
  <c r="I107" i="3"/>
  <c r="J107" i="3"/>
  <c r="K107" i="3"/>
  <c r="H108" i="3"/>
  <c r="I108" i="3"/>
  <c r="J108" i="3"/>
  <c r="K108" i="3"/>
  <c r="H109" i="3"/>
  <c r="I109" i="3"/>
  <c r="J109" i="3"/>
  <c r="K109" i="3"/>
  <c r="M109" i="3"/>
  <c r="A106" i="3"/>
  <c r="L106" i="3"/>
  <c r="A107" i="3"/>
  <c r="L107" i="3"/>
  <c r="L108" i="3"/>
  <c r="A109" i="3"/>
  <c r="L109" i="3"/>
  <c r="N109" i="3"/>
  <c r="A337" i="3"/>
  <c r="L337" i="3"/>
  <c r="N357" i="3"/>
  <c r="BD129" i="14"/>
  <c r="D324" i="8"/>
  <c r="BA129" i="14"/>
  <c r="D333" i="3"/>
  <c r="M249" i="3"/>
  <c r="N249" i="3"/>
  <c r="B333" i="3"/>
  <c r="F333" i="3"/>
  <c r="B342" i="3"/>
  <c r="D319" i="8"/>
  <c r="BA99" i="14"/>
  <c r="E241" i="3"/>
  <c r="E237" i="3"/>
  <c r="E239" i="3"/>
  <c r="I232" i="3"/>
  <c r="E242" i="3"/>
  <c r="D242" i="3"/>
  <c r="G242" i="3"/>
  <c r="F242" i="3"/>
  <c r="D238" i="3"/>
  <c r="E238" i="3"/>
  <c r="F238" i="3"/>
  <c r="D239" i="3"/>
  <c r="H239" i="3"/>
  <c r="E233" i="3"/>
  <c r="D241" i="3"/>
  <c r="E227" i="3"/>
  <c r="E228" i="3"/>
  <c r="D228" i="3"/>
  <c r="H228" i="3"/>
  <c r="D224" i="3"/>
  <c r="E225" i="3"/>
  <c r="H219" i="3"/>
  <c r="D227" i="3"/>
  <c r="D223" i="3"/>
  <c r="D225" i="3"/>
  <c r="H218" i="3"/>
  <c r="E213" i="3"/>
  <c r="E214" i="3"/>
  <c r="E209" i="3"/>
  <c r="D212" i="3"/>
  <c r="H206" i="3"/>
  <c r="D214" i="3"/>
  <c r="F214" i="3"/>
  <c r="D213" i="3"/>
  <c r="E199" i="3"/>
  <c r="E200" i="3"/>
  <c r="E195" i="3"/>
  <c r="D198" i="3"/>
  <c r="H192" i="3"/>
  <c r="D200" i="3"/>
  <c r="H200" i="3"/>
  <c r="D199" i="3"/>
  <c r="E185" i="3"/>
  <c r="E181" i="3"/>
  <c r="E183" i="3"/>
  <c r="I176" i="3"/>
  <c r="E186" i="3"/>
  <c r="E182" i="3"/>
  <c r="D183" i="3"/>
  <c r="I177" i="3"/>
  <c r="D186" i="3"/>
  <c r="G186" i="3"/>
  <c r="D185" i="3"/>
  <c r="D182" i="3"/>
  <c r="D184" i="3"/>
  <c r="I179" i="3"/>
  <c r="E171" i="3"/>
  <c r="E168" i="3"/>
  <c r="E170" i="3"/>
  <c r="H165" i="3"/>
  <c r="E172" i="3"/>
  <c r="D169" i="3"/>
  <c r="I163" i="3"/>
  <c r="D172" i="3"/>
  <c r="G172" i="3"/>
  <c r="D171" i="3"/>
  <c r="E143" i="3"/>
  <c r="E140" i="3"/>
  <c r="E142" i="3"/>
  <c r="H137" i="3"/>
  <c r="E144" i="3"/>
  <c r="D144" i="3"/>
  <c r="F144" i="3"/>
  <c r="D139" i="3"/>
  <c r="E139" i="3"/>
  <c r="F139" i="3"/>
  <c r="D142" i="3"/>
  <c r="H142" i="3"/>
  <c r="G136" i="3"/>
  <c r="D143" i="3"/>
  <c r="F143" i="3"/>
  <c r="E240" i="3"/>
  <c r="D240" i="3"/>
  <c r="E226" i="3"/>
  <c r="D226" i="3"/>
  <c r="G226" i="3"/>
  <c r="E211" i="3"/>
  <c r="D211" i="3"/>
  <c r="H211" i="3"/>
  <c r="E212" i="3"/>
  <c r="F212" i="3"/>
  <c r="G211" i="3"/>
  <c r="E197" i="3"/>
  <c r="E198" i="3"/>
  <c r="D195" i="3"/>
  <c r="I192" i="3"/>
  <c r="D197" i="3"/>
  <c r="E184" i="3"/>
  <c r="D181" i="3"/>
  <c r="I178" i="3"/>
  <c r="H184" i="3"/>
  <c r="G183" i="3"/>
  <c r="E169" i="3"/>
  <c r="D170" i="3"/>
  <c r="D168" i="3"/>
  <c r="I165" i="3"/>
  <c r="E141" i="3"/>
  <c r="D141" i="3"/>
  <c r="D237" i="3"/>
  <c r="H237" i="3"/>
  <c r="G237" i="3"/>
  <c r="E223" i="3"/>
  <c r="G223" i="3"/>
  <c r="E224" i="3"/>
  <c r="G224" i="3"/>
  <c r="F223" i="3"/>
  <c r="D209" i="3"/>
  <c r="F209" i="3"/>
  <c r="E210" i="3"/>
  <c r="I205" i="3"/>
  <c r="D210" i="3"/>
  <c r="F210" i="3"/>
  <c r="E196" i="3"/>
  <c r="D196" i="3"/>
  <c r="G196" i="3"/>
  <c r="G182" i="3"/>
  <c r="H181" i="3"/>
  <c r="E167" i="3"/>
  <c r="D167" i="3"/>
  <c r="H167" i="3"/>
  <c r="F168" i="3"/>
  <c r="F167" i="3"/>
  <c r="D140" i="3"/>
  <c r="F140" i="3"/>
  <c r="BD205" i="14"/>
  <c r="G294" i="8"/>
  <c r="G293" i="8"/>
  <c r="A9" i="6"/>
  <c r="A17" i="6"/>
  <c r="C130" i="8"/>
  <c r="X211" i="14"/>
  <c r="BD182" i="14"/>
  <c r="BD188" i="14"/>
  <c r="A10" i="5"/>
  <c r="A9" i="5"/>
  <c r="N22" i="6"/>
  <c r="G335" i="8"/>
  <c r="BD194" i="14"/>
  <c r="BK194" i="14"/>
  <c r="BD170" i="14"/>
  <c r="A158" i="4"/>
  <c r="C208" i="8"/>
  <c r="A101" i="4"/>
  <c r="C199" i="8"/>
  <c r="AL123" i="14"/>
  <c r="N85" i="4"/>
  <c r="G165" i="8"/>
  <c r="U170" i="14"/>
  <c r="N57" i="4"/>
  <c r="G161" i="8"/>
  <c r="U146" i="14"/>
  <c r="N44" i="4"/>
  <c r="G160" i="8"/>
  <c r="U140" i="14"/>
  <c r="A191" i="3"/>
  <c r="N30" i="4"/>
  <c r="G158" i="8"/>
  <c r="U129" i="14"/>
  <c r="B15" i="4"/>
  <c r="D155" i="8"/>
  <c r="R111" i="14"/>
  <c r="A39" i="4"/>
  <c r="B44" i="4"/>
  <c r="D160" i="8"/>
  <c r="R140" i="14"/>
  <c r="A23" i="4"/>
  <c r="N141" i="4"/>
  <c r="G121" i="8"/>
  <c r="AB158" i="14"/>
  <c r="N128" i="4"/>
  <c r="G120" i="8"/>
  <c r="AB152" i="14"/>
  <c r="AB146" i="14"/>
  <c r="N113" i="4"/>
  <c r="G117" i="8"/>
  <c r="AB134" i="14"/>
  <c r="B42" i="4"/>
  <c r="D76" i="8"/>
  <c r="D140" i="14"/>
  <c r="A83" i="4"/>
  <c r="C81" i="8"/>
  <c r="C170" i="14"/>
  <c r="A51" i="4"/>
  <c r="A56" i="4"/>
  <c r="C78" i="8"/>
  <c r="G82" i="8"/>
  <c r="G176" i="14"/>
  <c r="N55" i="4"/>
  <c r="G77" i="8"/>
  <c r="G146" i="14"/>
  <c r="G40" i="8"/>
  <c r="N176" i="14"/>
  <c r="B139" i="4"/>
  <c r="D37" i="8"/>
  <c r="K158" i="14"/>
  <c r="B154" i="4"/>
  <c r="D40" i="8"/>
  <c r="A126" i="4"/>
  <c r="C36" i="8"/>
  <c r="N214" i="3"/>
  <c r="G190" i="8"/>
  <c r="AP69" i="14"/>
  <c r="AP40" i="14"/>
  <c r="A178" i="3"/>
  <c r="B186" i="3"/>
  <c r="D186" i="8"/>
  <c r="AM46" i="14"/>
  <c r="B242" i="3"/>
  <c r="D194" i="8"/>
  <c r="AM93" i="14"/>
  <c r="A256" i="3"/>
  <c r="C196" i="8"/>
  <c r="AL105" i="14"/>
  <c r="A177" i="3"/>
  <c r="A186" i="3"/>
  <c r="C186" i="8"/>
  <c r="AL46" i="14"/>
  <c r="A158" i="3"/>
  <c r="C182" i="8"/>
  <c r="A255" i="3"/>
  <c r="C195" i="8"/>
  <c r="AL99" i="14"/>
  <c r="A135" i="3"/>
  <c r="A144" i="3"/>
  <c r="C180" i="8"/>
  <c r="B268" i="3"/>
  <c r="D114" i="8"/>
  <c r="Y117" i="14"/>
  <c r="N239" i="3"/>
  <c r="G109" i="8"/>
  <c r="AB87" i="14"/>
  <c r="A221" i="3"/>
  <c r="B226" i="3"/>
  <c r="D108" i="8"/>
  <c r="Y81" i="14"/>
  <c r="N225" i="3"/>
  <c r="G107" i="8"/>
  <c r="AB75" i="14"/>
  <c r="N211" i="3"/>
  <c r="G105" i="8"/>
  <c r="AB64" i="14"/>
  <c r="A205" i="3"/>
  <c r="B211" i="3"/>
  <c r="D105" i="8"/>
  <c r="Y64" i="14"/>
  <c r="AB46" i="14"/>
  <c r="N183" i="3"/>
  <c r="G101" i="8"/>
  <c r="AB40" i="14"/>
  <c r="A184" i="3"/>
  <c r="C102" i="8"/>
  <c r="N170" i="3"/>
  <c r="G100" i="8"/>
  <c r="AB34" i="14"/>
  <c r="B155" i="3"/>
  <c r="D97" i="8"/>
  <c r="A9" i="3"/>
  <c r="N142" i="3"/>
  <c r="G96" i="8"/>
  <c r="AB10" i="14"/>
  <c r="B237" i="3"/>
  <c r="D25" i="8"/>
  <c r="A153" i="3"/>
  <c r="C13" i="8"/>
  <c r="A137" i="3"/>
  <c r="B140" i="3"/>
  <c r="D12" i="8"/>
  <c r="K10" i="14"/>
  <c r="A134" i="3"/>
  <c r="A139" i="3"/>
  <c r="C11" i="8"/>
  <c r="N58" i="3"/>
  <c r="A95" i="3"/>
  <c r="N212" i="3"/>
  <c r="G106" i="8"/>
  <c r="AB69" i="14"/>
  <c r="A93" i="3"/>
  <c r="N20" i="11"/>
  <c r="G295" i="8"/>
  <c r="AW194" i="14"/>
  <c r="A40" i="10"/>
  <c r="C212" i="8"/>
  <c r="AL199" i="14"/>
  <c r="A21" i="10"/>
  <c r="C210" i="8"/>
  <c r="AL188" i="14"/>
  <c r="A18" i="10"/>
  <c r="C125" i="8"/>
  <c r="G39" i="10"/>
  <c r="H38" i="10"/>
  <c r="F38" i="10"/>
  <c r="H35" i="10"/>
  <c r="G35" i="10"/>
  <c r="F35" i="10"/>
  <c r="H34" i="10"/>
  <c r="F33" i="10"/>
  <c r="F22" i="10"/>
  <c r="F21" i="10"/>
  <c r="B21" i="10"/>
  <c r="D210" i="8"/>
  <c r="F20" i="10"/>
  <c r="A19" i="10"/>
  <c r="C126" i="8"/>
  <c r="X188" i="14"/>
  <c r="H18" i="10"/>
  <c r="H17" i="10"/>
  <c r="H16" i="10"/>
  <c r="H15" i="10"/>
  <c r="H14" i="10"/>
  <c r="A10" i="6"/>
  <c r="N18" i="11"/>
  <c r="G255" i="8"/>
  <c r="AI205" i="14"/>
  <c r="A23" i="6"/>
  <c r="C336" i="8"/>
  <c r="A11" i="6"/>
  <c r="N19" i="11"/>
  <c r="G256" i="8"/>
  <c r="AI211" i="14"/>
  <c r="A12" i="6"/>
  <c r="A8" i="6"/>
  <c r="N15" i="5"/>
  <c r="G169" i="8"/>
  <c r="U194" i="14"/>
  <c r="H22" i="6"/>
  <c r="F22" i="6"/>
  <c r="H21" i="6"/>
  <c r="H16" i="6"/>
  <c r="G16" i="6"/>
  <c r="F16" i="6"/>
  <c r="G15" i="6"/>
  <c r="B22" i="6"/>
  <c r="D335" i="8"/>
  <c r="A21" i="6"/>
  <c r="C294" i="8"/>
  <c r="Q289" i="14"/>
  <c r="L8" i="6"/>
  <c r="A11" i="11"/>
  <c r="N35" i="10"/>
  <c r="G127" i="8"/>
  <c r="AB194" i="14"/>
  <c r="A10" i="11"/>
  <c r="N13" i="5"/>
  <c r="G85" i="8"/>
  <c r="G194" i="14"/>
  <c r="A9" i="11"/>
  <c r="A19" i="11"/>
  <c r="C256" i="8"/>
  <c r="A12" i="11"/>
  <c r="A8" i="11"/>
  <c r="A14" i="11"/>
  <c r="C87" i="8"/>
  <c r="C205" i="14"/>
  <c r="A18" i="11"/>
  <c r="C255" i="8"/>
  <c r="AE205" i="14"/>
  <c r="A23" i="11"/>
  <c r="C338" i="8"/>
  <c r="AZ211" i="14"/>
  <c r="A11" i="5"/>
  <c r="B16" i="5"/>
  <c r="D170" i="8"/>
  <c r="R199" i="14"/>
  <c r="G245" i="8"/>
  <c r="AI146" i="14"/>
  <c r="N86" i="4"/>
  <c r="G166" i="8"/>
  <c r="U176" i="14"/>
  <c r="A53" i="4"/>
  <c r="A52" i="4"/>
  <c r="N100" i="4"/>
  <c r="G116" i="8"/>
  <c r="A38" i="4"/>
  <c r="A25" i="4"/>
  <c r="N156" i="4"/>
  <c r="G124" i="8"/>
  <c r="AB176" i="14"/>
  <c r="B31" i="4"/>
  <c r="D241" i="8"/>
  <c r="A24" i="4"/>
  <c r="N155" i="4"/>
  <c r="G123" i="8"/>
  <c r="AB170" i="14"/>
  <c r="N114" i="4"/>
  <c r="G118" i="8"/>
  <c r="AB140" i="14"/>
  <c r="A37" i="4"/>
  <c r="N268" i="3"/>
  <c r="G114" i="8"/>
  <c r="AB117" i="14"/>
  <c r="N43" i="4"/>
  <c r="G159" i="8"/>
  <c r="U134" i="14"/>
  <c r="N16" i="3"/>
  <c r="A136" i="3"/>
  <c r="N29" i="3"/>
  <c r="N100" i="3"/>
  <c r="A11" i="3"/>
  <c r="N156" i="3"/>
  <c r="G98" i="8"/>
  <c r="N182" i="3"/>
  <c r="G18" i="8"/>
  <c r="N46" i="14"/>
  <c r="A165" i="3"/>
  <c r="N86" i="3"/>
  <c r="A179" i="3"/>
  <c r="A193" i="3"/>
  <c r="N128" i="3"/>
  <c r="A207" i="3"/>
  <c r="N42" i="3"/>
  <c r="A235" i="3"/>
  <c r="N87" i="3"/>
  <c r="A220" i="3"/>
  <c r="A206" i="3"/>
  <c r="A192" i="3"/>
  <c r="N127" i="3"/>
  <c r="N113" i="3"/>
  <c r="A164" i="3"/>
  <c r="N57" i="3"/>
  <c r="A94" i="3"/>
  <c r="A10" i="3"/>
  <c r="N226" i="3"/>
  <c r="G108" i="8"/>
  <c r="AB81" i="14"/>
  <c r="N168" i="3"/>
  <c r="G16" i="8"/>
  <c r="N34" i="14"/>
  <c r="N16" i="4"/>
  <c r="G156" i="8"/>
  <c r="U117" i="14"/>
  <c r="N46" i="3"/>
  <c r="A233" i="3"/>
  <c r="E603" i="2"/>
  <c r="E604" i="2"/>
  <c r="E605" i="2"/>
  <c r="E606" i="2"/>
  <c r="E607" i="2"/>
  <c r="E608" i="2"/>
  <c r="E609" i="2"/>
  <c r="E610" i="2"/>
  <c r="D604" i="2"/>
  <c r="D605" i="2"/>
  <c r="D606" i="2"/>
  <c r="D607" i="2"/>
  <c r="D608" i="2"/>
  <c r="D609" i="2"/>
  <c r="D610" i="2"/>
  <c r="D603" i="2"/>
  <c r="E416" i="2"/>
  <c r="E412" i="2"/>
  <c r="E414" i="2"/>
  <c r="I407" i="2"/>
  <c r="E417" i="2"/>
  <c r="D417" i="2"/>
  <c r="H417" i="2"/>
  <c r="D416" i="2"/>
  <c r="G416" i="2"/>
  <c r="H416" i="2"/>
  <c r="D413" i="2"/>
  <c r="E413" i="2"/>
  <c r="H413" i="2"/>
  <c r="D415" i="2"/>
  <c r="E415" i="2"/>
  <c r="H415" i="2"/>
  <c r="E410" i="2"/>
  <c r="G415" i="2"/>
  <c r="F415" i="2"/>
  <c r="D412" i="2"/>
  <c r="H412" i="2"/>
  <c r="E409" i="2"/>
  <c r="D414" i="2"/>
  <c r="F412" i="2"/>
  <c r="F414" i="2"/>
  <c r="F416" i="2"/>
  <c r="E407" i="2"/>
  <c r="E359" i="2"/>
  <c r="E356" i="2"/>
  <c r="E358" i="2"/>
  <c r="H353" i="2"/>
  <c r="E360" i="2"/>
  <c r="D360" i="2"/>
  <c r="F360" i="2"/>
  <c r="D356" i="2"/>
  <c r="F356" i="2"/>
  <c r="D357" i="2"/>
  <c r="E357" i="2"/>
  <c r="H357" i="2"/>
  <c r="E351" i="2"/>
  <c r="D359" i="2"/>
  <c r="H359" i="2"/>
  <c r="G357" i="2"/>
  <c r="G356" i="2"/>
  <c r="G360" i="2"/>
  <c r="F351" i="2"/>
  <c r="D358" i="2"/>
  <c r="F358" i="2"/>
  <c r="I351" i="2"/>
  <c r="E355" i="2"/>
  <c r="D355" i="2"/>
  <c r="G355" i="2"/>
  <c r="E302" i="2"/>
  <c r="E303" i="2"/>
  <c r="D303" i="2"/>
  <c r="F303" i="2"/>
  <c r="E300" i="2"/>
  <c r="E301" i="2"/>
  <c r="D301" i="2"/>
  <c r="H301" i="2"/>
  <c r="D298" i="2"/>
  <c r="E298" i="2"/>
  <c r="F298" i="2"/>
  <c r="G295" i="2"/>
  <c r="D300" i="2"/>
  <c r="H300" i="2"/>
  <c r="E299" i="2"/>
  <c r="D299" i="2"/>
  <c r="E245" i="2"/>
  <c r="D245" i="2"/>
  <c r="H245" i="2"/>
  <c r="E246" i="2"/>
  <c r="D246" i="2"/>
  <c r="H246" i="2"/>
  <c r="F245" i="2"/>
  <c r="D241" i="2"/>
  <c r="E241" i="2"/>
  <c r="F241" i="2"/>
  <c r="D243" i="2"/>
  <c r="E243" i="2"/>
  <c r="F243" i="2"/>
  <c r="E236" i="2"/>
  <c r="E244" i="2"/>
  <c r="D244" i="2"/>
  <c r="H238" i="2"/>
  <c r="G244" i="2"/>
  <c r="D242" i="2"/>
  <c r="E242" i="2"/>
  <c r="G242" i="2"/>
  <c r="G245" i="2"/>
  <c r="F239" i="2"/>
  <c r="G243" i="2"/>
  <c r="F242" i="2"/>
  <c r="H243" i="2"/>
  <c r="F246" i="2"/>
  <c r="E237" i="2"/>
  <c r="G246" i="2"/>
  <c r="F237" i="2"/>
  <c r="C237" i="2"/>
  <c r="G241" i="2"/>
  <c r="D302" i="2"/>
  <c r="H294" i="2"/>
  <c r="I294" i="2"/>
  <c r="J294" i="2"/>
  <c r="A410" i="2"/>
  <c r="A409" i="2"/>
  <c r="A415" i="2"/>
  <c r="C46" i="7"/>
  <c r="AC198" i="12"/>
  <c r="A440" i="2"/>
  <c r="A408" i="2"/>
  <c r="A353" i="2"/>
  <c r="A352" i="2"/>
  <c r="A351" i="2"/>
  <c r="A407" i="2"/>
  <c r="A350" i="2"/>
  <c r="A296" i="2"/>
  <c r="A294" i="2"/>
  <c r="A238" i="2"/>
  <c r="O238" i="2"/>
  <c r="A182" i="2"/>
  <c r="A180" i="2"/>
  <c r="A181" i="2"/>
  <c r="A124" i="2"/>
  <c r="A123" i="2"/>
  <c r="A128" i="2"/>
  <c r="C30" i="7"/>
  <c r="Q144" i="12"/>
  <c r="A68" i="2"/>
  <c r="A67" i="2"/>
  <c r="A66" i="2"/>
  <c r="A11" i="2"/>
  <c r="B16" i="2"/>
  <c r="A10" i="2"/>
  <c r="B13" i="2"/>
  <c r="A9" i="2"/>
  <c r="B15" i="2"/>
  <c r="A251" i="3"/>
  <c r="C27" i="8"/>
  <c r="A232" i="3"/>
  <c r="A218" i="3"/>
  <c r="A225" i="3"/>
  <c r="C107" i="8"/>
  <c r="A204" i="3"/>
  <c r="A190" i="3"/>
  <c r="N29" i="4"/>
  <c r="G157" i="8"/>
  <c r="U123" i="14"/>
  <c r="A176" i="3"/>
  <c r="N99" i="3"/>
  <c r="A162" i="3"/>
  <c r="N71" i="3"/>
  <c r="L162" i="3"/>
  <c r="N43" i="3"/>
  <c r="A157" i="3"/>
  <c r="C181" i="8"/>
  <c r="A111" i="3"/>
  <c r="C67" i="8"/>
  <c r="C87" i="14"/>
  <c r="A101" i="3"/>
  <c r="C233" i="8"/>
  <c r="AE75" i="14"/>
  <c r="N240" i="3"/>
  <c r="G110" i="8"/>
  <c r="AB93" i="14"/>
  <c r="A8" i="3"/>
  <c r="N141" i="3"/>
  <c r="G95" i="8"/>
  <c r="AB4" i="14"/>
  <c r="A15" i="3"/>
  <c r="C137" i="8"/>
  <c r="Q4" i="14"/>
  <c r="A239" i="2"/>
  <c r="A125" i="2"/>
  <c r="A295" i="2"/>
  <c r="A237" i="2"/>
  <c r="D708" i="2"/>
  <c r="E708" i="2"/>
  <c r="D674" i="2"/>
  <c r="E674" i="2"/>
  <c r="D368" i="2"/>
  <c r="D382" i="2"/>
  <c r="D396" i="2"/>
  <c r="E368" i="2"/>
  <c r="G368" i="2"/>
  <c r="E382" i="2"/>
  <c r="E396" i="2"/>
  <c r="D375" i="2"/>
  <c r="D403" i="2"/>
  <c r="E375" i="2"/>
  <c r="E403" i="2"/>
  <c r="D389" i="2"/>
  <c r="E389" i="2"/>
  <c r="G389" i="2"/>
  <c r="D568" i="2"/>
  <c r="E568" i="2"/>
  <c r="D533" i="2"/>
  <c r="E533" i="2"/>
  <c r="D467" i="2"/>
  <c r="D184" i="2"/>
  <c r="E184" i="2"/>
  <c r="F184" i="2"/>
  <c r="D186" i="2"/>
  <c r="E186" i="2"/>
  <c r="H186" i="2"/>
  <c r="F186" i="2"/>
  <c r="D188" i="2"/>
  <c r="E188" i="2"/>
  <c r="G188" i="2"/>
  <c r="D185" i="2"/>
  <c r="E185" i="2"/>
  <c r="D189" i="2"/>
  <c r="E189" i="2"/>
  <c r="G189" i="2"/>
  <c r="H180" i="2"/>
  <c r="D187" i="2"/>
  <c r="E187" i="2"/>
  <c r="H182" i="2"/>
  <c r="D197" i="2"/>
  <c r="D211" i="2"/>
  <c r="D225" i="2"/>
  <c r="E197" i="2"/>
  <c r="E211" i="2"/>
  <c r="E225" i="2"/>
  <c r="D204" i="2"/>
  <c r="D232" i="2"/>
  <c r="E204" i="2"/>
  <c r="E232" i="2"/>
  <c r="L180" i="2"/>
  <c r="D218" i="2"/>
  <c r="E218" i="2"/>
  <c r="A179" i="2"/>
  <c r="D311" i="2"/>
  <c r="D325" i="2"/>
  <c r="D339" i="2"/>
  <c r="E311" i="2"/>
  <c r="E325" i="2"/>
  <c r="E339" i="2"/>
  <c r="D318" i="2"/>
  <c r="D346" i="2"/>
  <c r="E318" i="2"/>
  <c r="E346" i="2"/>
  <c r="D332" i="2"/>
  <c r="E332" i="2"/>
  <c r="F332" i="2"/>
  <c r="A293" i="2"/>
  <c r="D70" i="2"/>
  <c r="E70" i="2"/>
  <c r="D72" i="2"/>
  <c r="E71" i="2"/>
  <c r="E75" i="2"/>
  <c r="I66" i="2"/>
  <c r="E72" i="2"/>
  <c r="D74" i="2"/>
  <c r="E74" i="2"/>
  <c r="G74" i="2"/>
  <c r="D71" i="2"/>
  <c r="F71" i="2"/>
  <c r="D75" i="2"/>
  <c r="H75" i="2"/>
  <c r="D73" i="2"/>
  <c r="E73" i="2"/>
  <c r="G73" i="2"/>
  <c r="D83" i="2"/>
  <c r="D97" i="2"/>
  <c r="D111" i="2"/>
  <c r="E111" i="2"/>
  <c r="G111" i="2"/>
  <c r="E83" i="2"/>
  <c r="E97" i="2"/>
  <c r="D90" i="2"/>
  <c r="D118" i="2"/>
  <c r="E90" i="2"/>
  <c r="E118" i="2"/>
  <c r="D104" i="2"/>
  <c r="E104" i="2"/>
  <c r="A65" i="2"/>
  <c r="Q357" i="2"/>
  <c r="G43" i="7"/>
  <c r="AE117" i="12"/>
  <c r="D424" i="2"/>
  <c r="D438" i="2"/>
  <c r="D452" i="2"/>
  <c r="E424" i="2"/>
  <c r="E438" i="2"/>
  <c r="E452" i="2"/>
  <c r="F452" i="2"/>
  <c r="D431" i="2"/>
  <c r="D459" i="2"/>
  <c r="E431" i="2"/>
  <c r="E459" i="2"/>
  <c r="F459" i="2"/>
  <c r="L408" i="2"/>
  <c r="D445" i="2"/>
  <c r="E445" i="2"/>
  <c r="D13" i="2"/>
  <c r="E13" i="2"/>
  <c r="G13" i="2"/>
  <c r="D15" i="2"/>
  <c r="E15" i="2"/>
  <c r="G15" i="2"/>
  <c r="D17" i="2"/>
  <c r="E17" i="2"/>
  <c r="E14" i="2"/>
  <c r="E16" i="2"/>
  <c r="H11" i="2"/>
  <c r="D14" i="2"/>
  <c r="D16" i="2"/>
  <c r="I11" i="2"/>
  <c r="J11" i="2"/>
  <c r="G14" i="2"/>
  <c r="D18" i="2"/>
  <c r="E18" i="2"/>
  <c r="H18" i="2"/>
  <c r="H14" i="2"/>
  <c r="F15" i="2"/>
  <c r="G9" i="2"/>
  <c r="F16" i="2"/>
  <c r="F14" i="2"/>
  <c r="F17" i="2"/>
  <c r="G11" i="2"/>
  <c r="D26" i="2"/>
  <c r="D40" i="2"/>
  <c r="D54" i="2"/>
  <c r="E26" i="2"/>
  <c r="E40" i="2"/>
  <c r="E54" i="2"/>
  <c r="L8" i="2"/>
  <c r="D33" i="2"/>
  <c r="D61" i="2"/>
  <c r="E33" i="2"/>
  <c r="E61" i="2"/>
  <c r="D47" i="2"/>
  <c r="E47" i="2"/>
  <c r="A8" i="2"/>
  <c r="D225" i="4"/>
  <c r="E225" i="4"/>
  <c r="D218" i="4"/>
  <c r="E218" i="4"/>
  <c r="F27" i="4"/>
  <c r="F31" i="4"/>
  <c r="E22" i="4"/>
  <c r="G27" i="4"/>
  <c r="G29" i="4"/>
  <c r="G31" i="4"/>
  <c r="F22" i="4"/>
  <c r="C22" i="4"/>
  <c r="F28" i="4"/>
  <c r="H29" i="4"/>
  <c r="F32" i="4"/>
  <c r="E23" i="4"/>
  <c r="G28" i="4"/>
  <c r="G32" i="4"/>
  <c r="F23" i="4"/>
  <c r="C23" i="4"/>
  <c r="H27" i="4"/>
  <c r="E24" i="4"/>
  <c r="G30" i="4"/>
  <c r="F24" i="4"/>
  <c r="C24" i="4"/>
  <c r="H30" i="4"/>
  <c r="E25" i="4"/>
  <c r="F25" i="4"/>
  <c r="C25" i="4"/>
  <c r="H22" i="4"/>
  <c r="I22" i="4"/>
  <c r="J22" i="4"/>
  <c r="K22" i="4"/>
  <c r="H23" i="4"/>
  <c r="I23" i="4"/>
  <c r="J23" i="4"/>
  <c r="K23" i="4"/>
  <c r="H24" i="4"/>
  <c r="J24" i="4"/>
  <c r="K24" i="4"/>
  <c r="H25" i="4"/>
  <c r="I25" i="4"/>
  <c r="J25" i="4"/>
  <c r="K25" i="4"/>
  <c r="M24" i="4"/>
  <c r="A22" i="4"/>
  <c r="L22" i="4"/>
  <c r="L23" i="4"/>
  <c r="L24" i="4"/>
  <c r="L25" i="4"/>
  <c r="N24" i="4"/>
  <c r="A218" i="4"/>
  <c r="F218" i="4"/>
  <c r="B225" i="4"/>
  <c r="L225" i="4"/>
  <c r="D217" i="4"/>
  <c r="E217" i="4"/>
  <c r="D224" i="4"/>
  <c r="E224" i="4"/>
  <c r="D216" i="4"/>
  <c r="E216" i="4"/>
  <c r="M80" i="4"/>
  <c r="N80" i="4"/>
  <c r="A216" i="4"/>
  <c r="F216" i="4"/>
  <c r="B224" i="4"/>
  <c r="L224" i="4"/>
  <c r="L216" i="4"/>
  <c r="N225" i="4"/>
  <c r="G402" i="8"/>
  <c r="BR93" i="14"/>
  <c r="D222" i="4"/>
  <c r="E222" i="4"/>
  <c r="D212" i="4"/>
  <c r="E212" i="4"/>
  <c r="M108" i="4"/>
  <c r="N108" i="4"/>
  <c r="A212" i="4"/>
  <c r="F212" i="4"/>
  <c r="B222" i="4"/>
  <c r="L222" i="4"/>
  <c r="N229" i="4"/>
  <c r="G420" i="8"/>
  <c r="BY40" i="14"/>
  <c r="D211" i="4"/>
  <c r="E211" i="4"/>
  <c r="N142" i="4"/>
  <c r="G122" i="8"/>
  <c r="AB164" i="14"/>
  <c r="A28" i="4"/>
  <c r="C74" i="8"/>
  <c r="C129" i="14"/>
  <c r="D223" i="4"/>
  <c r="E223" i="4"/>
  <c r="D214" i="4"/>
  <c r="E214" i="4"/>
  <c r="F55" i="4"/>
  <c r="F57" i="4"/>
  <c r="F59" i="4"/>
  <c r="E50" i="4"/>
  <c r="G55" i="4"/>
  <c r="G59" i="4"/>
  <c r="F50" i="4"/>
  <c r="C50" i="4"/>
  <c r="F56" i="4"/>
  <c r="H57" i="4"/>
  <c r="F60" i="4"/>
  <c r="E51" i="4"/>
  <c r="G56" i="4"/>
  <c r="G60" i="4"/>
  <c r="F51" i="4"/>
  <c r="C51" i="4"/>
  <c r="G58" i="4"/>
  <c r="F52" i="4"/>
  <c r="C52" i="4"/>
  <c r="H56" i="4"/>
  <c r="H58" i="4"/>
  <c r="H59" i="4"/>
  <c r="E53" i="4"/>
  <c r="F53" i="4"/>
  <c r="C53" i="4"/>
  <c r="H50" i="4"/>
  <c r="I50" i="4"/>
  <c r="J50" i="4"/>
  <c r="K50" i="4"/>
  <c r="H51" i="4"/>
  <c r="J51" i="4"/>
  <c r="K51" i="4"/>
  <c r="H52" i="4"/>
  <c r="I52" i="4"/>
  <c r="J52" i="4"/>
  <c r="K52" i="4"/>
  <c r="J53" i="4"/>
  <c r="K53" i="4"/>
  <c r="M52" i="4"/>
  <c r="A50" i="4"/>
  <c r="L50" i="4"/>
  <c r="L51" i="4"/>
  <c r="L52" i="4"/>
  <c r="L53" i="4"/>
  <c r="N52" i="4"/>
  <c r="A214" i="4"/>
  <c r="F214" i="4"/>
  <c r="B223" i="4"/>
  <c r="D400" i="8"/>
  <c r="BO81" i="14"/>
  <c r="N267" i="3"/>
  <c r="G113" i="8"/>
  <c r="AB111" i="14"/>
  <c r="A58" i="4"/>
  <c r="C162" i="8"/>
  <c r="BT28" i="14"/>
  <c r="D182" i="4"/>
  <c r="E182" i="4"/>
  <c r="L182" i="4"/>
  <c r="N189" i="4"/>
  <c r="G418" i="8"/>
  <c r="BY28" i="14"/>
  <c r="D183" i="4"/>
  <c r="E183" i="4"/>
  <c r="B128" i="4"/>
  <c r="D120" i="8"/>
  <c r="Y152" i="14"/>
  <c r="BT34" i="14"/>
  <c r="N111" i="4"/>
  <c r="G33" i="8"/>
  <c r="N134" i="14"/>
  <c r="D184" i="4"/>
  <c r="E184" i="4"/>
  <c r="D185" i="4"/>
  <c r="E185" i="4"/>
  <c r="BT40" i="14"/>
  <c r="N71" i="4"/>
  <c r="G163" i="8"/>
  <c r="U158" i="14"/>
  <c r="B127" i="4"/>
  <c r="D119" i="8"/>
  <c r="Y146" i="14"/>
  <c r="BT46" i="14"/>
  <c r="D213" i="4"/>
  <c r="E213" i="4"/>
  <c r="BT52" i="14"/>
  <c r="BY52" i="14"/>
  <c r="BT58" i="14"/>
  <c r="BT64" i="14"/>
  <c r="G17" i="5"/>
  <c r="A8" i="5"/>
  <c r="L8" i="5"/>
  <c r="A14" i="5"/>
  <c r="C86" i="8"/>
  <c r="AI271" i="14"/>
  <c r="AM265" i="14"/>
  <c r="BY64" i="14"/>
  <c r="BT69" i="14"/>
  <c r="BT75" i="14"/>
  <c r="N283" i="14"/>
  <c r="AB283" i="14"/>
  <c r="AM277" i="14"/>
  <c r="K277" i="14"/>
  <c r="BY75" i="14"/>
  <c r="BT81" i="14"/>
  <c r="BT87" i="14"/>
  <c r="BY87" i="14"/>
  <c r="BT93" i="14"/>
  <c r="BS93" i="14"/>
  <c r="BS87" i="14"/>
  <c r="BS81" i="14"/>
  <c r="BS75" i="14"/>
  <c r="BS69" i="14"/>
  <c r="BS64" i="14"/>
  <c r="BS58" i="14"/>
  <c r="BS52" i="14"/>
  <c r="BS46" i="14"/>
  <c r="BS40" i="14"/>
  <c r="BS34" i="14"/>
  <c r="BS28" i="14"/>
  <c r="BM134" i="14"/>
  <c r="BN134" i="14"/>
  <c r="BO134" i="14"/>
  <c r="BP134" i="14"/>
  <c r="BQ134" i="14"/>
  <c r="BR134" i="14"/>
  <c r="BF87" i="14"/>
  <c r="BF81" i="14"/>
  <c r="N139" i="4"/>
  <c r="G37" i="8"/>
  <c r="N158" i="14"/>
  <c r="A85" i="4"/>
  <c r="C165" i="8"/>
  <c r="Q170" i="14"/>
  <c r="B88" i="4"/>
  <c r="D250" i="8"/>
  <c r="BF75" i="14"/>
  <c r="A36" i="4"/>
  <c r="N253" i="3"/>
  <c r="G111" i="8"/>
  <c r="AB99" i="14"/>
  <c r="BF69" i="14"/>
  <c r="BF64" i="14"/>
  <c r="BF58" i="14"/>
  <c r="BF52" i="14"/>
  <c r="BF93" i="14"/>
  <c r="BF99" i="14"/>
  <c r="D342" i="3"/>
  <c r="E342" i="3"/>
  <c r="D13" i="3"/>
  <c r="E13" i="3"/>
  <c r="D15" i="3"/>
  <c r="D17" i="3"/>
  <c r="H8" i="3"/>
  <c r="E15" i="3"/>
  <c r="E17" i="3"/>
  <c r="H17" i="3"/>
  <c r="D14" i="3"/>
  <c r="E14" i="3"/>
  <c r="H14" i="3"/>
  <c r="D18" i="3"/>
  <c r="E18" i="3"/>
  <c r="D16" i="3"/>
  <c r="E16" i="3"/>
  <c r="H11" i="3"/>
  <c r="A18" i="3"/>
  <c r="C222" i="8"/>
  <c r="AE10" i="14"/>
  <c r="BF105" i="14"/>
  <c r="G154" i="8"/>
  <c r="U105" i="14"/>
  <c r="B256" i="3"/>
  <c r="D196" i="8"/>
  <c r="BM105" i="14"/>
  <c r="BF111" i="14"/>
  <c r="G226" i="8"/>
  <c r="AI34" i="14"/>
  <c r="BF117" i="14"/>
  <c r="G52" i="3"/>
  <c r="B55" i="3"/>
  <c r="D59" i="8"/>
  <c r="D40" i="14"/>
  <c r="BF123" i="14"/>
  <c r="BF129" i="14"/>
  <c r="BF134" i="14"/>
  <c r="D97" i="3"/>
  <c r="E97" i="3"/>
  <c r="D99" i="3"/>
  <c r="E99" i="3"/>
  <c r="E101" i="3"/>
  <c r="I92" i="3"/>
  <c r="D101" i="3"/>
  <c r="H92" i="3"/>
  <c r="J92" i="3"/>
  <c r="G101" i="3"/>
  <c r="D98" i="3"/>
  <c r="E98" i="3"/>
  <c r="H98" i="3"/>
  <c r="D102" i="3"/>
  <c r="H93" i="3"/>
  <c r="E102" i="3"/>
  <c r="D100" i="3"/>
  <c r="E100" i="3"/>
  <c r="G100" i="3"/>
  <c r="BF140" i="14"/>
  <c r="G143" i="8"/>
  <c r="U40" i="14"/>
  <c r="BF146" i="14"/>
  <c r="BF152" i="14"/>
  <c r="BF158" i="14"/>
  <c r="BF164" i="14"/>
  <c r="BF170" i="14"/>
  <c r="BF176" i="14"/>
  <c r="BF182" i="14"/>
  <c r="BK182" i="14"/>
  <c r="BF188" i="14"/>
  <c r="BK188" i="14"/>
  <c r="BF194" i="14"/>
  <c r="BF199" i="14"/>
  <c r="BF205" i="14"/>
  <c r="C265" i="14"/>
  <c r="AF271" i="14"/>
  <c r="BF211" i="14"/>
  <c r="BE211" i="14"/>
  <c r="BE205" i="14"/>
  <c r="BE140" i="14"/>
  <c r="BE134" i="14"/>
  <c r="BE129" i="14"/>
  <c r="BE123" i="14"/>
  <c r="BE117" i="14"/>
  <c r="BE111" i="14"/>
  <c r="BE105" i="14"/>
  <c r="BE99" i="14"/>
  <c r="BE93" i="14"/>
  <c r="BE87" i="14"/>
  <c r="BE81" i="14"/>
  <c r="BE75" i="14"/>
  <c r="BE69" i="14"/>
  <c r="BE64" i="14"/>
  <c r="BE58" i="14"/>
  <c r="BE52" i="14"/>
  <c r="AY313" i="14"/>
  <c r="AY307" i="14"/>
  <c r="AY301" i="14"/>
  <c r="AY295" i="14"/>
  <c r="AY289" i="14"/>
  <c r="AY283" i="14"/>
  <c r="AY277" i="14"/>
  <c r="AY271" i="14"/>
  <c r="AY265" i="14"/>
  <c r="AX313" i="14"/>
  <c r="AX307" i="14"/>
  <c r="AX301" i="14"/>
  <c r="AX295" i="14"/>
  <c r="AX289" i="14"/>
  <c r="AX283" i="14"/>
  <c r="AX277" i="14"/>
  <c r="AX271" i="14"/>
  <c r="AX265" i="14"/>
  <c r="AR307" i="14"/>
  <c r="AR301" i="14"/>
  <c r="AR295" i="14"/>
  <c r="AR289" i="14"/>
  <c r="AR283" i="14"/>
  <c r="AR277" i="14"/>
  <c r="AR271" i="14"/>
  <c r="AR265" i="14"/>
  <c r="AR211" i="14"/>
  <c r="AR205" i="14"/>
  <c r="AR199" i="14"/>
  <c r="AQ307" i="14"/>
  <c r="AQ301" i="14"/>
  <c r="AQ295" i="14"/>
  <c r="AQ289" i="14"/>
  <c r="AQ283" i="14"/>
  <c r="AQ277" i="14"/>
  <c r="AQ271" i="14"/>
  <c r="AQ265" i="14"/>
  <c r="AQ211" i="14"/>
  <c r="AQ205" i="14"/>
  <c r="AQ199" i="14"/>
  <c r="AR194" i="14"/>
  <c r="AQ194" i="14"/>
  <c r="AR188" i="14"/>
  <c r="AR182" i="14"/>
  <c r="AR176" i="14"/>
  <c r="AR170" i="14"/>
  <c r="AR164" i="14"/>
  <c r="AR158" i="14"/>
  <c r="AR152" i="14"/>
  <c r="AR146" i="14"/>
  <c r="AR140" i="14"/>
  <c r="AR134" i="14"/>
  <c r="A32" i="4"/>
  <c r="C242" i="8"/>
  <c r="AE129" i="14"/>
  <c r="AR129" i="14"/>
  <c r="AR123" i="14"/>
  <c r="AR117" i="14"/>
  <c r="A32" i="3"/>
  <c r="C224" i="8"/>
  <c r="AE22" i="14"/>
  <c r="AR111" i="14"/>
  <c r="AR105" i="14"/>
  <c r="AR99" i="14"/>
  <c r="AR93" i="14"/>
  <c r="AR87" i="14"/>
  <c r="AR81" i="14"/>
  <c r="AR75" i="14"/>
  <c r="AQ188" i="14"/>
  <c r="AQ182" i="14"/>
  <c r="AQ176" i="14"/>
  <c r="AQ170" i="14"/>
  <c r="AQ164" i="14"/>
  <c r="AQ158" i="14"/>
  <c r="AQ152" i="14"/>
  <c r="AQ146" i="14"/>
  <c r="AQ140" i="14"/>
  <c r="AQ134" i="14"/>
  <c r="AQ129" i="14"/>
  <c r="AQ123" i="14"/>
  <c r="AQ117" i="14"/>
  <c r="AQ111" i="14"/>
  <c r="AQ105" i="14"/>
  <c r="AQ99" i="14"/>
  <c r="AQ93" i="14"/>
  <c r="AQ87" i="14"/>
  <c r="AQ81" i="14"/>
  <c r="AQ75" i="14"/>
  <c r="AD307" i="14"/>
  <c r="AE307" i="14"/>
  <c r="AF307" i="14"/>
  <c r="AI307" i="14"/>
  <c r="AD301" i="14"/>
  <c r="AE301" i="14"/>
  <c r="AF301" i="14"/>
  <c r="AI301" i="14"/>
  <c r="AC307" i="14"/>
  <c r="AC301" i="14"/>
  <c r="AD295" i="14"/>
  <c r="AE295" i="14"/>
  <c r="AF295" i="14"/>
  <c r="AI295" i="14"/>
  <c r="AD289" i="14"/>
  <c r="AE289" i="14"/>
  <c r="AI289" i="14"/>
  <c r="AD283" i="14"/>
  <c r="AI283" i="14"/>
  <c r="AD277" i="14"/>
  <c r="AI277" i="14"/>
  <c r="AD271" i="14"/>
  <c r="AD265" i="14"/>
  <c r="AD211" i="14"/>
  <c r="AD205" i="14"/>
  <c r="AD199" i="14"/>
  <c r="AD194" i="14"/>
  <c r="AD188" i="14"/>
  <c r="AD182" i="14"/>
  <c r="AD176" i="14"/>
  <c r="AD170" i="14"/>
  <c r="AD164" i="14"/>
  <c r="AD158" i="14"/>
  <c r="AD152" i="14"/>
  <c r="AD146" i="14"/>
  <c r="AD140" i="14"/>
  <c r="AD134" i="14"/>
  <c r="AC295" i="14"/>
  <c r="AC289" i="14"/>
  <c r="AC283" i="14"/>
  <c r="AC277" i="14"/>
  <c r="AC271" i="14"/>
  <c r="AC265" i="14"/>
  <c r="AC211" i="14"/>
  <c r="AC205" i="14"/>
  <c r="AC199" i="14"/>
  <c r="AC194" i="14"/>
  <c r="AC188" i="14"/>
  <c r="AC182" i="14"/>
  <c r="AC176" i="14"/>
  <c r="AC170" i="14"/>
  <c r="AC164" i="14"/>
  <c r="AC158" i="14"/>
  <c r="AC152" i="14"/>
  <c r="AC146" i="14"/>
  <c r="AC140" i="14"/>
  <c r="AC134" i="14"/>
  <c r="AK295" i="14"/>
  <c r="AL295" i="14"/>
  <c r="AP295" i="14"/>
  <c r="AP289" i="14"/>
  <c r="AK289" i="14"/>
  <c r="AM289" i="14"/>
  <c r="AK283" i="14"/>
  <c r="AK277" i="14"/>
  <c r="AK271" i="14"/>
  <c r="AK265" i="14"/>
  <c r="AK211" i="14"/>
  <c r="AK205" i="14"/>
  <c r="AK199" i="14"/>
  <c r="AK194" i="14"/>
  <c r="AK188" i="14"/>
  <c r="AK182" i="14"/>
  <c r="AK176" i="14"/>
  <c r="AK170" i="14"/>
  <c r="AK164" i="14"/>
  <c r="AK158" i="14"/>
  <c r="AK152" i="14"/>
  <c r="AK146" i="14"/>
  <c r="AK140" i="14"/>
  <c r="AK134" i="14"/>
  <c r="AJ295" i="14"/>
  <c r="AJ289" i="14"/>
  <c r="AJ283" i="14"/>
  <c r="AJ277" i="14"/>
  <c r="AJ271" i="14"/>
  <c r="AJ265" i="14"/>
  <c r="AJ211" i="14"/>
  <c r="AJ205" i="14"/>
  <c r="AJ199" i="14"/>
  <c r="AJ194" i="14"/>
  <c r="AJ188" i="14"/>
  <c r="AJ182" i="14"/>
  <c r="AJ176" i="14"/>
  <c r="AJ170" i="14"/>
  <c r="AJ164" i="14"/>
  <c r="AJ158" i="14"/>
  <c r="AJ152" i="14"/>
  <c r="AJ146" i="14"/>
  <c r="AJ140" i="14"/>
  <c r="AJ134" i="14"/>
  <c r="W111" i="14"/>
  <c r="W295" i="14"/>
  <c r="Y295" i="14"/>
  <c r="Z295" i="14"/>
  <c r="AA295" i="14"/>
  <c r="AB295" i="14"/>
  <c r="W289" i="14"/>
  <c r="Y289" i="14"/>
  <c r="Z289" i="14"/>
  <c r="AA289" i="14"/>
  <c r="AB289" i="14"/>
  <c r="W283" i="14"/>
  <c r="Z283" i="14"/>
  <c r="AA283" i="14"/>
  <c r="W277" i="14"/>
  <c r="Z277" i="14"/>
  <c r="AA277" i="14"/>
  <c r="W271" i="14"/>
  <c r="Z271" i="14"/>
  <c r="AA271" i="14"/>
  <c r="W265" i="14"/>
  <c r="Z265" i="14"/>
  <c r="AA265" i="14"/>
  <c r="W211" i="14"/>
  <c r="W205" i="14"/>
  <c r="W199" i="14"/>
  <c r="W194" i="14"/>
  <c r="W188" i="14"/>
  <c r="W182" i="14"/>
  <c r="W176" i="14"/>
  <c r="W170" i="14"/>
  <c r="W164" i="14"/>
  <c r="W158" i="14"/>
  <c r="W152" i="14"/>
  <c r="W146" i="14"/>
  <c r="W140" i="14"/>
  <c r="W134" i="14"/>
  <c r="V295" i="14"/>
  <c r="V289" i="14"/>
  <c r="V283" i="14"/>
  <c r="V277" i="14"/>
  <c r="V271" i="14"/>
  <c r="V265" i="14"/>
  <c r="V211" i="14"/>
  <c r="V205" i="14"/>
  <c r="V199" i="14"/>
  <c r="V194" i="14"/>
  <c r="V188" i="14"/>
  <c r="V182" i="14"/>
  <c r="V176" i="14"/>
  <c r="V170" i="14"/>
  <c r="V164" i="14"/>
  <c r="V158" i="14"/>
  <c r="V152" i="14"/>
  <c r="V146" i="14"/>
  <c r="V140" i="14"/>
  <c r="V134" i="14"/>
  <c r="P301" i="14"/>
  <c r="Q301" i="14"/>
  <c r="R301" i="14"/>
  <c r="U301" i="14"/>
  <c r="P295" i="14"/>
  <c r="Q295" i="14"/>
  <c r="R295" i="14"/>
  <c r="U295" i="14"/>
  <c r="P289" i="14"/>
  <c r="P283" i="14"/>
  <c r="P277" i="14"/>
  <c r="U277" i="14"/>
  <c r="P271" i="14"/>
  <c r="P265" i="14"/>
  <c r="O301" i="14"/>
  <c r="O295" i="14"/>
  <c r="O289" i="14"/>
  <c r="O283" i="14"/>
  <c r="O277" i="14"/>
  <c r="O271" i="14"/>
  <c r="P211" i="14"/>
  <c r="P205" i="14"/>
  <c r="P199" i="14"/>
  <c r="P194" i="14"/>
  <c r="P188" i="14"/>
  <c r="P182" i="14"/>
  <c r="P176" i="14"/>
  <c r="P170" i="14"/>
  <c r="P164" i="14"/>
  <c r="P158" i="14"/>
  <c r="P152" i="14"/>
  <c r="P146" i="14"/>
  <c r="P140" i="14"/>
  <c r="P134" i="14"/>
  <c r="O265" i="14"/>
  <c r="O211" i="14"/>
  <c r="O205" i="14"/>
  <c r="O199" i="14"/>
  <c r="O194" i="14"/>
  <c r="O188" i="14"/>
  <c r="O182" i="14"/>
  <c r="O176" i="14"/>
  <c r="O170" i="14"/>
  <c r="O164" i="14"/>
  <c r="O158" i="14"/>
  <c r="O152" i="14"/>
  <c r="O146" i="14"/>
  <c r="O140" i="14"/>
  <c r="O134" i="14"/>
  <c r="I134" i="14"/>
  <c r="I140" i="14"/>
  <c r="I146" i="14"/>
  <c r="I152" i="14"/>
  <c r="I158" i="14"/>
  <c r="I164" i="14"/>
  <c r="I170" i="14"/>
  <c r="I176" i="14"/>
  <c r="I182" i="14"/>
  <c r="I188" i="14"/>
  <c r="I194" i="14"/>
  <c r="I199" i="14"/>
  <c r="I205" i="14"/>
  <c r="I211" i="14"/>
  <c r="I265" i="14"/>
  <c r="I271" i="14"/>
  <c r="I277" i="14"/>
  <c r="I283" i="14"/>
  <c r="I289" i="14"/>
  <c r="J289" i="14"/>
  <c r="K289" i="14"/>
  <c r="N289" i="14"/>
  <c r="I295" i="14"/>
  <c r="J295" i="14"/>
  <c r="K295" i="14"/>
  <c r="N295" i="14"/>
  <c r="H295" i="14"/>
  <c r="H289" i="14"/>
  <c r="H283" i="14"/>
  <c r="H277" i="14"/>
  <c r="H271" i="14"/>
  <c r="H265" i="14"/>
  <c r="H211" i="14"/>
  <c r="H205" i="14"/>
  <c r="H199" i="14"/>
  <c r="H194" i="14"/>
  <c r="H188" i="14"/>
  <c r="H182" i="14"/>
  <c r="H176" i="14"/>
  <c r="H170" i="14"/>
  <c r="H164" i="14"/>
  <c r="H158" i="14"/>
  <c r="H152" i="14"/>
  <c r="H146" i="14"/>
  <c r="H140" i="14"/>
  <c r="H134" i="14"/>
  <c r="A313" i="14"/>
  <c r="C313" i="14"/>
  <c r="D313" i="14"/>
  <c r="G313" i="14"/>
  <c r="A307" i="14"/>
  <c r="C307" i="14"/>
  <c r="D307" i="14"/>
  <c r="G307" i="14"/>
  <c r="A301" i="14"/>
  <c r="C301" i="14"/>
  <c r="D301" i="14"/>
  <c r="G301" i="14"/>
  <c r="A295" i="14"/>
  <c r="C295" i="14"/>
  <c r="D295" i="14"/>
  <c r="G295" i="14"/>
  <c r="A289" i="14"/>
  <c r="C289" i="14"/>
  <c r="D289" i="14"/>
  <c r="G289" i="14"/>
  <c r="A283" i="14"/>
  <c r="G283" i="14"/>
  <c r="A277" i="14"/>
  <c r="G277" i="14"/>
  <c r="A271" i="14"/>
  <c r="A265" i="14"/>
  <c r="B313" i="14"/>
  <c r="B307" i="14"/>
  <c r="B301" i="14"/>
  <c r="B295" i="14"/>
  <c r="B289" i="14"/>
  <c r="B283" i="14"/>
  <c r="B277" i="14"/>
  <c r="B271" i="14"/>
  <c r="B265" i="14"/>
  <c r="D275" i="3"/>
  <c r="E275" i="3"/>
  <c r="A211" i="14"/>
  <c r="B211" i="14"/>
  <c r="A205" i="14"/>
  <c r="B205" i="14"/>
  <c r="A199" i="14"/>
  <c r="B199" i="14"/>
  <c r="A194" i="14"/>
  <c r="B194" i="14"/>
  <c r="A188" i="14"/>
  <c r="B188" i="14"/>
  <c r="A182" i="14"/>
  <c r="B182" i="14"/>
  <c r="A176" i="14"/>
  <c r="B176" i="14"/>
  <c r="A170" i="14"/>
  <c r="B170" i="14"/>
  <c r="A164" i="14"/>
  <c r="B164" i="14"/>
  <c r="A158" i="14"/>
  <c r="B158" i="14"/>
  <c r="A152" i="14"/>
  <c r="B152" i="14"/>
  <c r="A146" i="14"/>
  <c r="B146" i="14"/>
  <c r="A140" i="14"/>
  <c r="B140" i="14"/>
  <c r="A134" i="14"/>
  <c r="B134" i="14"/>
  <c r="D254" i="2"/>
  <c r="D268" i="2"/>
  <c r="E268" i="2"/>
  <c r="F268" i="2"/>
  <c r="D282" i="2"/>
  <c r="E254" i="2"/>
  <c r="E282" i="2"/>
  <c r="L236" i="2"/>
  <c r="D261" i="2"/>
  <c r="D289" i="2"/>
  <c r="E261" i="2"/>
  <c r="E289" i="2"/>
  <c r="D275" i="2"/>
  <c r="E275" i="2"/>
  <c r="F275" i="2"/>
  <c r="G275" i="2"/>
  <c r="A236" i="2"/>
  <c r="D470" i="2"/>
  <c r="D534" i="2"/>
  <c r="E534" i="2"/>
  <c r="D127" i="2"/>
  <c r="E127" i="2"/>
  <c r="F127" i="2"/>
  <c r="D129" i="2"/>
  <c r="E129" i="2"/>
  <c r="D131" i="2"/>
  <c r="E131" i="2"/>
  <c r="E128" i="2"/>
  <c r="E130" i="2"/>
  <c r="H125" i="2"/>
  <c r="D128" i="2"/>
  <c r="D130" i="2"/>
  <c r="I125" i="2"/>
  <c r="J125" i="2"/>
  <c r="D132" i="2"/>
  <c r="E132" i="2"/>
  <c r="G132" i="2"/>
  <c r="I124" i="2"/>
  <c r="D140" i="2"/>
  <c r="D154" i="2"/>
  <c r="D168" i="2"/>
  <c r="E140" i="2"/>
  <c r="E154" i="2"/>
  <c r="E168" i="2"/>
  <c r="D147" i="2"/>
  <c r="D175" i="2"/>
  <c r="E147" i="2"/>
  <c r="E175" i="2"/>
  <c r="D161" i="2"/>
  <c r="L125" i="2"/>
  <c r="E161" i="2"/>
  <c r="L124" i="2"/>
  <c r="K124" i="2"/>
  <c r="M124" i="2"/>
  <c r="A122" i="2"/>
  <c r="F321" i="2"/>
  <c r="F322" i="2"/>
  <c r="F323" i="2"/>
  <c r="F324" i="2"/>
  <c r="D320" i="2"/>
  <c r="G321" i="2"/>
  <c r="G322" i="2"/>
  <c r="G323" i="2"/>
  <c r="G324" i="2"/>
  <c r="CY309" i="12"/>
  <c r="CX309" i="12"/>
  <c r="CW309" i="12"/>
  <c r="BO309" i="12"/>
  <c r="BN309" i="12"/>
  <c r="BM309" i="12"/>
  <c r="BC309" i="12"/>
  <c r="BB309" i="12"/>
  <c r="BA309" i="12"/>
  <c r="AQ309" i="12"/>
  <c r="AP309" i="12"/>
  <c r="AO309" i="12"/>
  <c r="AE309" i="12"/>
  <c r="AD309" i="12"/>
  <c r="AC309" i="12"/>
  <c r="D466" i="2"/>
  <c r="D468" i="2"/>
  <c r="CY282" i="12"/>
  <c r="CX282" i="12"/>
  <c r="CW282" i="12"/>
  <c r="BO282" i="12"/>
  <c r="BN282" i="12"/>
  <c r="BM282" i="12"/>
  <c r="BC282" i="12"/>
  <c r="BB282" i="12"/>
  <c r="BA282" i="12"/>
  <c r="AQ282" i="12"/>
  <c r="AP282" i="12"/>
  <c r="AO282" i="12"/>
  <c r="D673" i="2"/>
  <c r="E673" i="2"/>
  <c r="CY254" i="12"/>
  <c r="CX254" i="12"/>
  <c r="CW254" i="12"/>
  <c r="CY227" i="12"/>
  <c r="CX227" i="12"/>
  <c r="CW227" i="12"/>
  <c r="E215" i="4"/>
  <c r="D215" i="4"/>
  <c r="F41" i="4"/>
  <c r="F43" i="4"/>
  <c r="E36" i="4"/>
  <c r="G41" i="4"/>
  <c r="F36" i="4"/>
  <c r="C36" i="4"/>
  <c r="F42" i="4"/>
  <c r="H43" i="4"/>
  <c r="F46" i="4"/>
  <c r="E37" i="4"/>
  <c r="F37" i="4"/>
  <c r="C37" i="4"/>
  <c r="H41" i="4"/>
  <c r="F44" i="4"/>
  <c r="H46" i="4"/>
  <c r="E38" i="4"/>
  <c r="F38" i="4"/>
  <c r="C38" i="4"/>
  <c r="H42" i="4"/>
  <c r="H44" i="4"/>
  <c r="H45" i="4"/>
  <c r="E39" i="4"/>
  <c r="F39" i="4"/>
  <c r="C39" i="4"/>
  <c r="H36" i="4"/>
  <c r="I36" i="4"/>
  <c r="J36" i="4"/>
  <c r="K36" i="4"/>
  <c r="H37" i="4"/>
  <c r="J37" i="4"/>
  <c r="K37" i="4"/>
  <c r="I38" i="4"/>
  <c r="J38" i="4"/>
  <c r="K38" i="4"/>
  <c r="H39" i="4"/>
  <c r="I39" i="4"/>
  <c r="J39" i="4"/>
  <c r="K39" i="4"/>
  <c r="M38" i="4"/>
  <c r="L36" i="4"/>
  <c r="L37" i="4"/>
  <c r="L38" i="4"/>
  <c r="L39" i="4"/>
  <c r="N38" i="4"/>
  <c r="A215" i="4"/>
  <c r="F215" i="4"/>
  <c r="A224" i="4"/>
  <c r="C401" i="8"/>
  <c r="BN87" i="14"/>
  <c r="D279" i="3"/>
  <c r="E279" i="3"/>
  <c r="F181" i="3"/>
  <c r="F183" i="3"/>
  <c r="F185" i="3"/>
  <c r="E176" i="3"/>
  <c r="G181" i="3"/>
  <c r="G185" i="3"/>
  <c r="F176" i="3"/>
  <c r="C176" i="3"/>
  <c r="F182" i="3"/>
  <c r="H183" i="3"/>
  <c r="F186" i="3"/>
  <c r="E177" i="3"/>
  <c r="F177" i="3"/>
  <c r="C177" i="3"/>
  <c r="F184" i="3"/>
  <c r="H186" i="3"/>
  <c r="E178" i="3"/>
  <c r="G184" i="3"/>
  <c r="F178" i="3"/>
  <c r="C178" i="3"/>
  <c r="H182" i="3"/>
  <c r="H185" i="3"/>
  <c r="E179" i="3"/>
  <c r="F179" i="3"/>
  <c r="C179" i="3"/>
  <c r="H176" i="3"/>
  <c r="J176" i="3"/>
  <c r="K176" i="3"/>
  <c r="H177" i="3"/>
  <c r="J177" i="3"/>
  <c r="K177" i="3"/>
  <c r="H178" i="3"/>
  <c r="J178" i="3"/>
  <c r="K178" i="3"/>
  <c r="H179" i="3"/>
  <c r="J179" i="3"/>
  <c r="K179" i="3"/>
  <c r="M177" i="3"/>
  <c r="L176" i="3"/>
  <c r="L177" i="3"/>
  <c r="L178" i="3"/>
  <c r="L179" i="3"/>
  <c r="N177" i="3"/>
  <c r="A279" i="3"/>
  <c r="L279" i="3"/>
  <c r="N289" i="3"/>
  <c r="G309" i="8"/>
  <c r="BD40" i="14"/>
  <c r="D288" i="3"/>
  <c r="E288" i="3"/>
  <c r="F169" i="3"/>
  <c r="F171" i="3"/>
  <c r="E162" i="3"/>
  <c r="G167" i="3"/>
  <c r="G169" i="3"/>
  <c r="G171" i="3"/>
  <c r="F162" i="3"/>
  <c r="C162" i="3"/>
  <c r="H169" i="3"/>
  <c r="F172" i="3"/>
  <c r="E163" i="3"/>
  <c r="G168" i="3"/>
  <c r="F163" i="3"/>
  <c r="C163" i="3"/>
  <c r="F170" i="3"/>
  <c r="H172" i="3"/>
  <c r="E164" i="3"/>
  <c r="G170" i="3"/>
  <c r="F164" i="3"/>
  <c r="C164" i="3"/>
  <c r="H168" i="3"/>
  <c r="H170" i="3"/>
  <c r="H171" i="3"/>
  <c r="E165" i="3"/>
  <c r="F165" i="3"/>
  <c r="C165" i="3"/>
  <c r="H162" i="3"/>
  <c r="I162" i="3"/>
  <c r="J162" i="3"/>
  <c r="K162" i="3"/>
  <c r="H163" i="3"/>
  <c r="J163" i="3"/>
  <c r="K163" i="3"/>
  <c r="H164" i="3"/>
  <c r="I164" i="3"/>
  <c r="J164" i="3"/>
  <c r="K164" i="3"/>
  <c r="J165" i="3"/>
  <c r="K165" i="3"/>
  <c r="M162" i="3"/>
  <c r="L163" i="3"/>
  <c r="L164" i="3"/>
  <c r="L165" i="3"/>
  <c r="N162" i="3"/>
  <c r="A288" i="3"/>
  <c r="F288" i="3"/>
  <c r="B304" i="3"/>
  <c r="D347" i="8"/>
  <c r="BH16" i="14"/>
  <c r="D289" i="3"/>
  <c r="E289" i="3"/>
  <c r="D290" i="3"/>
  <c r="E290" i="3"/>
  <c r="M50" i="3"/>
  <c r="N50" i="3"/>
  <c r="A290" i="3"/>
  <c r="F290" i="3"/>
  <c r="B305" i="3"/>
  <c r="D348" i="8"/>
  <c r="BH22" i="14"/>
  <c r="D291" i="3"/>
  <c r="E291" i="3"/>
  <c r="M36" i="3"/>
  <c r="N36" i="3"/>
  <c r="A291" i="3"/>
  <c r="F291" i="3"/>
  <c r="A306" i="3"/>
  <c r="C349" i="8"/>
  <c r="BG28" i="14"/>
  <c r="D292" i="3"/>
  <c r="E292" i="3"/>
  <c r="M260" i="3"/>
  <c r="N260" i="3"/>
  <c r="B292" i="3"/>
  <c r="F292" i="3"/>
  <c r="B306" i="3"/>
  <c r="D349" i="8"/>
  <c r="BH28" i="14"/>
  <c r="D293" i="3"/>
  <c r="E293" i="3"/>
  <c r="D294" i="3"/>
  <c r="E294" i="3"/>
  <c r="E274" i="3"/>
  <c r="E276" i="3"/>
  <c r="E277" i="3"/>
  <c r="E278" i="3"/>
  <c r="D276" i="3"/>
  <c r="F225" i="3"/>
  <c r="F227" i="3"/>
  <c r="E218" i="3"/>
  <c r="G225" i="3"/>
  <c r="G227" i="3"/>
  <c r="F218" i="3"/>
  <c r="C218" i="3"/>
  <c r="F224" i="3"/>
  <c r="H225" i="3"/>
  <c r="F228" i="3"/>
  <c r="E219" i="3"/>
  <c r="G228" i="3"/>
  <c r="F219" i="3"/>
  <c r="C219" i="3"/>
  <c r="H223" i="3"/>
  <c r="F226" i="3"/>
  <c r="E220" i="3"/>
  <c r="F220" i="3"/>
  <c r="C220" i="3"/>
  <c r="H224" i="3"/>
  <c r="H226" i="3"/>
  <c r="H227" i="3"/>
  <c r="E221" i="3"/>
  <c r="F221" i="3"/>
  <c r="C221" i="3"/>
  <c r="I218" i="3"/>
  <c r="J218" i="3"/>
  <c r="K218" i="3"/>
  <c r="I219" i="3"/>
  <c r="J219" i="3"/>
  <c r="K219" i="3"/>
  <c r="H220" i="3"/>
  <c r="I220" i="3"/>
  <c r="J220" i="3"/>
  <c r="K220" i="3"/>
  <c r="H221" i="3"/>
  <c r="I221" i="3"/>
  <c r="J221" i="3"/>
  <c r="K221" i="3"/>
  <c r="M219" i="3"/>
  <c r="L218" i="3"/>
  <c r="L219" i="3"/>
  <c r="L220" i="3"/>
  <c r="L221" i="3"/>
  <c r="N219" i="3"/>
  <c r="B276" i="3"/>
  <c r="L276" i="3"/>
  <c r="N286" i="3"/>
  <c r="G306" i="8"/>
  <c r="BD22" i="14"/>
  <c r="D277" i="3"/>
  <c r="D278" i="3"/>
  <c r="D274" i="3"/>
  <c r="M163" i="3"/>
  <c r="N163" i="3"/>
  <c r="A274" i="3"/>
  <c r="F274" i="3"/>
  <c r="B283" i="3"/>
  <c r="D303" i="8"/>
  <c r="BA4" i="14"/>
  <c r="D284" i="3"/>
  <c r="E284" i="3"/>
  <c r="D286" i="3"/>
  <c r="E286" i="3"/>
  <c r="B286" i="3"/>
  <c r="L286" i="3"/>
  <c r="N174" i="4"/>
  <c r="G364" i="8"/>
  <c r="BK117" i="14"/>
  <c r="D296" i="3"/>
  <c r="E296" i="3"/>
  <c r="F141" i="3"/>
  <c r="E134" i="3"/>
  <c r="G139" i="3"/>
  <c r="G141" i="3"/>
  <c r="G143" i="3"/>
  <c r="F134" i="3"/>
  <c r="C134" i="3"/>
  <c r="H141" i="3"/>
  <c r="E135" i="3"/>
  <c r="G140" i="3"/>
  <c r="G144" i="3"/>
  <c r="F135" i="3"/>
  <c r="C135" i="3"/>
  <c r="H139" i="3"/>
  <c r="F142" i="3"/>
  <c r="H144" i="3"/>
  <c r="E136" i="3"/>
  <c r="G142" i="3"/>
  <c r="F136" i="3"/>
  <c r="C136" i="3"/>
  <c r="H140" i="3"/>
  <c r="H143" i="3"/>
  <c r="E137" i="3"/>
  <c r="F137" i="3"/>
  <c r="C137" i="3"/>
  <c r="H134" i="3"/>
  <c r="I134" i="3"/>
  <c r="J134" i="3"/>
  <c r="K134" i="3"/>
  <c r="H135" i="3"/>
  <c r="I135" i="3"/>
  <c r="J135" i="3"/>
  <c r="K135" i="3"/>
  <c r="H136" i="3"/>
  <c r="I136" i="3"/>
  <c r="J136" i="3"/>
  <c r="K136" i="3"/>
  <c r="I137" i="3"/>
  <c r="J137" i="3"/>
  <c r="K137" i="3"/>
  <c r="M134" i="3"/>
  <c r="L134" i="3"/>
  <c r="L135" i="3"/>
  <c r="L136" i="3"/>
  <c r="L137" i="3"/>
  <c r="N134" i="3"/>
  <c r="A296" i="3"/>
  <c r="F296" i="3"/>
  <c r="B308" i="3"/>
  <c r="D351" i="8"/>
  <c r="BH40" i="14"/>
  <c r="D298" i="3"/>
  <c r="E298" i="3"/>
  <c r="M261" i="3"/>
  <c r="N261" i="3"/>
  <c r="B279" i="3"/>
  <c r="F279" i="3"/>
  <c r="B298" i="3"/>
  <c r="L298" i="3"/>
  <c r="N178" i="4"/>
  <c r="G368" i="8"/>
  <c r="BK140" i="14"/>
  <c r="D285" i="3"/>
  <c r="E285" i="3"/>
  <c r="M79" i="3"/>
  <c r="N79" i="3"/>
  <c r="B285" i="3"/>
  <c r="F285" i="3"/>
  <c r="A303" i="3"/>
  <c r="C346" i="8"/>
  <c r="BG10" i="14"/>
  <c r="D287" i="3"/>
  <c r="E287" i="3"/>
  <c r="M64" i="3"/>
  <c r="N64" i="3"/>
  <c r="A287" i="3"/>
  <c r="F287" i="3"/>
  <c r="A304" i="3"/>
  <c r="C347" i="8"/>
  <c r="BG16" i="14"/>
  <c r="D295" i="3"/>
  <c r="E295" i="3"/>
  <c r="D297" i="3"/>
  <c r="E297" i="3"/>
  <c r="E735" i="2"/>
  <c r="BM140" i="14"/>
  <c r="BN140" i="14"/>
  <c r="BO140" i="14"/>
  <c r="BR140" i="14"/>
  <c r="BL140" i="14"/>
  <c r="BL134" i="14"/>
  <c r="BE199" i="14"/>
  <c r="BE194" i="14"/>
  <c r="E384" i="3"/>
  <c r="D384" i="3"/>
  <c r="D380" i="3"/>
  <c r="E380" i="3"/>
  <c r="D374" i="3"/>
  <c r="E374" i="3"/>
  <c r="M262" i="3"/>
  <c r="N262" i="3"/>
  <c r="B351" i="3"/>
  <c r="F351" i="3"/>
  <c r="B365" i="3"/>
  <c r="F365" i="3"/>
  <c r="A374" i="3"/>
  <c r="F374" i="3"/>
  <c r="A380" i="3"/>
  <c r="F380" i="3"/>
  <c r="B384" i="3"/>
  <c r="F384" i="3"/>
  <c r="E325" i="3"/>
  <c r="D325" i="3"/>
  <c r="D321" i="3"/>
  <c r="E321" i="3"/>
  <c r="D315" i="3"/>
  <c r="E315" i="3"/>
  <c r="D307" i="3"/>
  <c r="E307" i="3"/>
  <c r="M148" i="3"/>
  <c r="N148" i="3"/>
  <c r="A293" i="3"/>
  <c r="F293" i="3"/>
  <c r="A307" i="3"/>
  <c r="F307" i="3"/>
  <c r="B315" i="3"/>
  <c r="F315" i="3"/>
  <c r="A321" i="3"/>
  <c r="F321" i="3"/>
  <c r="B325" i="3"/>
  <c r="L325" i="3"/>
  <c r="D320" i="3"/>
  <c r="E320" i="3"/>
  <c r="D314" i="3"/>
  <c r="E314" i="3"/>
  <c r="D304" i="3"/>
  <c r="E304" i="3"/>
  <c r="F304" i="3"/>
  <c r="A314" i="3"/>
  <c r="F314" i="3"/>
  <c r="B320" i="3"/>
  <c r="F320" i="3"/>
  <c r="A325" i="3"/>
  <c r="F325" i="3"/>
  <c r="E379" i="3"/>
  <c r="D375" i="3"/>
  <c r="E375" i="3"/>
  <c r="F375" i="3"/>
  <c r="B380" i="3"/>
  <c r="L380" i="3"/>
  <c r="D379" i="3"/>
  <c r="D428" i="8"/>
  <c r="D313" i="3"/>
  <c r="E313" i="3"/>
  <c r="D303" i="3"/>
  <c r="E303" i="3"/>
  <c r="F303" i="3"/>
  <c r="B313" i="3"/>
  <c r="F313" i="3"/>
  <c r="A320" i="3"/>
  <c r="L320" i="3"/>
  <c r="N325" i="3"/>
  <c r="G428" i="8"/>
  <c r="D414" i="8"/>
  <c r="BV4" i="14"/>
  <c r="D306" i="3"/>
  <c r="E306" i="3"/>
  <c r="F306" i="3"/>
  <c r="A315" i="3"/>
  <c r="L315" i="3"/>
  <c r="E316" i="3"/>
  <c r="D316" i="3"/>
  <c r="D308" i="3"/>
  <c r="E308" i="3"/>
  <c r="F97" i="3"/>
  <c r="F99" i="3"/>
  <c r="F101" i="3"/>
  <c r="E92" i="3"/>
  <c r="G97" i="3"/>
  <c r="G99" i="3"/>
  <c r="F92" i="3"/>
  <c r="C92" i="3"/>
  <c r="F98" i="3"/>
  <c r="H99" i="3"/>
  <c r="F102" i="3"/>
  <c r="E93" i="3"/>
  <c r="G98" i="3"/>
  <c r="G102" i="3"/>
  <c r="F93" i="3"/>
  <c r="C93" i="3"/>
  <c r="H97" i="3"/>
  <c r="F100" i="3"/>
  <c r="H102" i="3"/>
  <c r="E94" i="3"/>
  <c r="F94" i="3"/>
  <c r="C94" i="3"/>
  <c r="H100" i="3"/>
  <c r="H101" i="3"/>
  <c r="E95" i="3"/>
  <c r="F95" i="3"/>
  <c r="C95" i="3"/>
  <c r="K92" i="3"/>
  <c r="I93" i="3"/>
  <c r="J93" i="3"/>
  <c r="K93" i="3"/>
  <c r="H94" i="3"/>
  <c r="I94" i="3"/>
  <c r="J94" i="3"/>
  <c r="K94" i="3"/>
  <c r="H95" i="3"/>
  <c r="I95" i="3"/>
  <c r="J95" i="3"/>
  <c r="K95" i="3"/>
  <c r="M92" i="3"/>
  <c r="L92" i="3"/>
  <c r="L93" i="3"/>
  <c r="L94" i="3"/>
  <c r="L95" i="3"/>
  <c r="N92" i="3"/>
  <c r="A295" i="3"/>
  <c r="F295" i="3"/>
  <c r="A308" i="3"/>
  <c r="F308" i="3"/>
  <c r="A316" i="3"/>
  <c r="L316" i="3"/>
  <c r="N320" i="3"/>
  <c r="G414" i="8"/>
  <c r="E372" i="3"/>
  <c r="D372" i="3"/>
  <c r="M122" i="3"/>
  <c r="N122" i="3"/>
  <c r="A344" i="3"/>
  <c r="F344" i="3"/>
  <c r="A362" i="3"/>
  <c r="F362" i="3"/>
  <c r="B372" i="3"/>
  <c r="F372" i="3"/>
  <c r="A379" i="3"/>
  <c r="C416" i="8"/>
  <c r="BU16" i="14"/>
  <c r="E373" i="3"/>
  <c r="BY16" i="14"/>
  <c r="D373" i="3"/>
  <c r="M53" i="3"/>
  <c r="N53" i="3"/>
  <c r="B354" i="3"/>
  <c r="F354" i="3"/>
  <c r="A367" i="3"/>
  <c r="F367" i="3"/>
  <c r="A375" i="3"/>
  <c r="L375" i="3"/>
  <c r="N379" i="3"/>
  <c r="E302" i="3"/>
  <c r="E305" i="3"/>
  <c r="E309" i="3"/>
  <c r="D305" i="3"/>
  <c r="D389" i="8"/>
  <c r="BO16" i="14"/>
  <c r="D309" i="3"/>
  <c r="D302" i="3"/>
  <c r="E283" i="3"/>
  <c r="D283" i="3"/>
  <c r="L283" i="3"/>
  <c r="N171" i="4"/>
  <c r="G361" i="8"/>
  <c r="BK99" i="14"/>
  <c r="E234" i="4"/>
  <c r="D234" i="4"/>
  <c r="D229" i="4"/>
  <c r="E229" i="4"/>
  <c r="F223" i="4"/>
  <c r="B229" i="4"/>
  <c r="F229" i="4"/>
  <c r="A234" i="4"/>
  <c r="L234" i="4"/>
  <c r="E194" i="4"/>
  <c r="D194" i="4"/>
  <c r="D190" i="4"/>
  <c r="E190" i="4"/>
  <c r="M22" i="4"/>
  <c r="N22" i="4"/>
  <c r="A178" i="4"/>
  <c r="F178" i="4"/>
  <c r="B185" i="4"/>
  <c r="F185" i="4"/>
  <c r="B190" i="4"/>
  <c r="F190" i="4"/>
  <c r="B194" i="4"/>
  <c r="F194" i="4"/>
  <c r="E230" i="4"/>
  <c r="D230" i="4"/>
  <c r="M10" i="4"/>
  <c r="N10" i="4"/>
  <c r="A211" i="4"/>
  <c r="F211" i="4"/>
  <c r="A222" i="4"/>
  <c r="F222" i="4"/>
  <c r="A229" i="4"/>
  <c r="L229" i="4"/>
  <c r="E189" i="4"/>
  <c r="D189" i="4"/>
  <c r="D707" i="2"/>
  <c r="E707" i="2"/>
  <c r="D671" i="2"/>
  <c r="E671" i="2"/>
  <c r="D672" i="2"/>
  <c r="E672" i="2"/>
  <c r="D567" i="2"/>
  <c r="E567" i="2"/>
  <c r="D531" i="2"/>
  <c r="E531" i="2"/>
  <c r="D532" i="2"/>
  <c r="E532" i="2"/>
  <c r="D587" i="2"/>
  <c r="E587" i="2"/>
  <c r="D727" i="2"/>
  <c r="E727" i="2"/>
  <c r="D469" i="2"/>
  <c r="CA34" i="14"/>
  <c r="CB34" i="14"/>
  <c r="CC34" i="14"/>
  <c r="CF34" i="14"/>
  <c r="CA28" i="14"/>
  <c r="CB28" i="14"/>
  <c r="CC28" i="14"/>
  <c r="CF28" i="14"/>
  <c r="BZ34" i="14"/>
  <c r="BZ28" i="14"/>
  <c r="CA22" i="14"/>
  <c r="CB22" i="14"/>
  <c r="CC22" i="14"/>
  <c r="CF22" i="14"/>
  <c r="CA16" i="14"/>
  <c r="CB16" i="14"/>
  <c r="CC16" i="14"/>
  <c r="CF16" i="14"/>
  <c r="BZ22" i="14"/>
  <c r="BZ16" i="14"/>
  <c r="CA10" i="14"/>
  <c r="CB10" i="14"/>
  <c r="CC10" i="14"/>
  <c r="CF10" i="14"/>
  <c r="BZ10" i="14"/>
  <c r="CA4" i="14"/>
  <c r="CB4" i="14"/>
  <c r="CC4" i="14"/>
  <c r="CF4" i="14"/>
  <c r="BZ4" i="14"/>
  <c r="BT22" i="14"/>
  <c r="BT16" i="14"/>
  <c r="BT10" i="14"/>
  <c r="BS22" i="14"/>
  <c r="BS16" i="14"/>
  <c r="BS10" i="14"/>
  <c r="BT4" i="14"/>
  <c r="BS4" i="14"/>
  <c r="BM129" i="14"/>
  <c r="BM123" i="14"/>
  <c r="BL129" i="14"/>
  <c r="BL123" i="14"/>
  <c r="BM117" i="14"/>
  <c r="BL117" i="14"/>
  <c r="BM111" i="14"/>
  <c r="BL111" i="14"/>
  <c r="BL105" i="14"/>
  <c r="BM99" i="14"/>
  <c r="BL99" i="14"/>
  <c r="BM93" i="14"/>
  <c r="BM87" i="14"/>
  <c r="BL93" i="14"/>
  <c r="BL87" i="14"/>
  <c r="BM81" i="14"/>
  <c r="BM75" i="14"/>
  <c r="BM69" i="14"/>
  <c r="BM64" i="14"/>
  <c r="BL81" i="14"/>
  <c r="BL75" i="14"/>
  <c r="BL69" i="14"/>
  <c r="BL64" i="14"/>
  <c r="BM58" i="14"/>
  <c r="BM52" i="14"/>
  <c r="BM46" i="14"/>
  <c r="BL58" i="14"/>
  <c r="BL52" i="14"/>
  <c r="BL46" i="14"/>
  <c r="BM40" i="14"/>
  <c r="BM34" i="14"/>
  <c r="BM28" i="14"/>
  <c r="BM22" i="14"/>
  <c r="BM16" i="14"/>
  <c r="BL40" i="14"/>
  <c r="BL34" i="14"/>
  <c r="BL28" i="14"/>
  <c r="BL22" i="14"/>
  <c r="BL16" i="14"/>
  <c r="BM10" i="14"/>
  <c r="BL10" i="14"/>
  <c r="BM4" i="14"/>
  <c r="BL4" i="14"/>
  <c r="BE188" i="14"/>
  <c r="BE182" i="14"/>
  <c r="BE176" i="14"/>
  <c r="BE170" i="14"/>
  <c r="BE164" i="14"/>
  <c r="BE158" i="14"/>
  <c r="BE152" i="14"/>
  <c r="BE146" i="14"/>
  <c r="BF46" i="14"/>
  <c r="BF40" i="14"/>
  <c r="BE46" i="14"/>
  <c r="BE40" i="14"/>
  <c r="BF34" i="14"/>
  <c r="BF28" i="14"/>
  <c r="BE34" i="14"/>
  <c r="BE28" i="14"/>
  <c r="BF22" i="14"/>
  <c r="BF16" i="14"/>
  <c r="BE22" i="14"/>
  <c r="BE16" i="14"/>
  <c r="BF10" i="14"/>
  <c r="BE10" i="14"/>
  <c r="BF4" i="14"/>
  <c r="BE4" i="14"/>
  <c r="AY182" i="14"/>
  <c r="AY188" i="14"/>
  <c r="AY194" i="14"/>
  <c r="AY199" i="14"/>
  <c r="AY205" i="14"/>
  <c r="AY211" i="14"/>
  <c r="AX211" i="14"/>
  <c r="AX205" i="14"/>
  <c r="AX199" i="14"/>
  <c r="AX194" i="14"/>
  <c r="AX188" i="14"/>
  <c r="AX182" i="14"/>
  <c r="AY123" i="14"/>
  <c r="AY129" i="14"/>
  <c r="AY134" i="14"/>
  <c r="AY140" i="14"/>
  <c r="AY146" i="14"/>
  <c r="AY152" i="14"/>
  <c r="AY158" i="14"/>
  <c r="AY164" i="14"/>
  <c r="AY170" i="14"/>
  <c r="AY176" i="14"/>
  <c r="AX176" i="14"/>
  <c r="AX170" i="14"/>
  <c r="AX164" i="14"/>
  <c r="AX158" i="14"/>
  <c r="AX152" i="14"/>
  <c r="AX146" i="14"/>
  <c r="AX140" i="14"/>
  <c r="AX134" i="14"/>
  <c r="AX129" i="14"/>
  <c r="AX123" i="14"/>
  <c r="AY64" i="14"/>
  <c r="AY69" i="14"/>
  <c r="AY75" i="14"/>
  <c r="AY81" i="14"/>
  <c r="AY87" i="14"/>
  <c r="AY93" i="14"/>
  <c r="AY99" i="14"/>
  <c r="AY105" i="14"/>
  <c r="AY111" i="14"/>
  <c r="AY117" i="14"/>
  <c r="AX117" i="14"/>
  <c r="AX111" i="14"/>
  <c r="AX105" i="14"/>
  <c r="AX99" i="14"/>
  <c r="AX93" i="14"/>
  <c r="AX87" i="14"/>
  <c r="AX81" i="14"/>
  <c r="AX75" i="14"/>
  <c r="AX69" i="14"/>
  <c r="AX64" i="14"/>
  <c r="AY58" i="14"/>
  <c r="AY52" i="14"/>
  <c r="AY46" i="14"/>
  <c r="AY40" i="14"/>
  <c r="AY34" i="14"/>
  <c r="AX58" i="14"/>
  <c r="AX52" i="14"/>
  <c r="AX46" i="14"/>
  <c r="AX40" i="14"/>
  <c r="AX34" i="14"/>
  <c r="AY28" i="14"/>
  <c r="AY22" i="14"/>
  <c r="AY16" i="14"/>
  <c r="AX28" i="14"/>
  <c r="AX22" i="14"/>
  <c r="AX16" i="14"/>
  <c r="AY10" i="14"/>
  <c r="AX10" i="14"/>
  <c r="AY4" i="14"/>
  <c r="AX4" i="14"/>
  <c r="AR69" i="14"/>
  <c r="AR64" i="14"/>
  <c r="AQ69" i="14"/>
  <c r="AQ64" i="14"/>
  <c r="AR58" i="14"/>
  <c r="AR52" i="14"/>
  <c r="AR46" i="14"/>
  <c r="AR40" i="14"/>
  <c r="AR34" i="14"/>
  <c r="AR28" i="14"/>
  <c r="AR22" i="14"/>
  <c r="AR16" i="14"/>
  <c r="AR10" i="14"/>
  <c r="AQ58" i="14"/>
  <c r="AQ52" i="14"/>
  <c r="AQ46" i="14"/>
  <c r="AQ40" i="14"/>
  <c r="AQ34" i="14"/>
  <c r="AQ28" i="14"/>
  <c r="AQ22" i="14"/>
  <c r="AQ16" i="14"/>
  <c r="AQ10" i="14"/>
  <c r="AR4" i="14"/>
  <c r="AQ4" i="14"/>
  <c r="AK129" i="14"/>
  <c r="AK123" i="14"/>
  <c r="AJ129" i="14"/>
  <c r="AJ123" i="14"/>
  <c r="AK117" i="14"/>
  <c r="AK111" i="14"/>
  <c r="AK105" i="14"/>
  <c r="AK99" i="14"/>
  <c r="AK93" i="14"/>
  <c r="AK87" i="14"/>
  <c r="AK81" i="14"/>
  <c r="AK75" i="14"/>
  <c r="AK69" i="14"/>
  <c r="AK64" i="14"/>
  <c r="AJ117" i="14"/>
  <c r="AJ111" i="14"/>
  <c r="AJ105" i="14"/>
  <c r="AJ99" i="14"/>
  <c r="AJ93" i="14"/>
  <c r="AJ87" i="14"/>
  <c r="AJ81" i="14"/>
  <c r="AJ75" i="14"/>
  <c r="AJ69" i="14"/>
  <c r="AJ64" i="14"/>
  <c r="AK58" i="14"/>
  <c r="AK52" i="14"/>
  <c r="AK46" i="14"/>
  <c r="AK40" i="14"/>
  <c r="AK34" i="14"/>
  <c r="AJ58" i="14"/>
  <c r="AJ52" i="14"/>
  <c r="AJ46" i="14"/>
  <c r="AJ40" i="14"/>
  <c r="AJ34" i="14"/>
  <c r="AK28" i="14"/>
  <c r="AK22" i="14"/>
  <c r="AK16" i="14"/>
  <c r="AK10" i="14"/>
  <c r="AJ28" i="14"/>
  <c r="AJ22" i="14"/>
  <c r="AJ16" i="14"/>
  <c r="AJ10" i="14"/>
  <c r="AK4" i="14"/>
  <c r="AJ4" i="14"/>
  <c r="AD129" i="14"/>
  <c r="AD123" i="14"/>
  <c r="AC129" i="14"/>
  <c r="AC123" i="14"/>
  <c r="AD117" i="14"/>
  <c r="AD111" i="14"/>
  <c r="AD105" i="14"/>
  <c r="AD99" i="14"/>
  <c r="AD93" i="14"/>
  <c r="AD87" i="14"/>
  <c r="AD81" i="14"/>
  <c r="AD75" i="14"/>
  <c r="AC117" i="14"/>
  <c r="AC111" i="14"/>
  <c r="AC105" i="14"/>
  <c r="AC99" i="14"/>
  <c r="AC93" i="14"/>
  <c r="AC87" i="14"/>
  <c r="AC81" i="14"/>
  <c r="AC75" i="14"/>
  <c r="AD69" i="14"/>
  <c r="AC69" i="14"/>
  <c r="AD64" i="14"/>
  <c r="AC64" i="14"/>
  <c r="AD58" i="14"/>
  <c r="AD52" i="14"/>
  <c r="AD46" i="14"/>
  <c r="AD40" i="14"/>
  <c r="AD34" i="14"/>
  <c r="AC58" i="14"/>
  <c r="AC52" i="14"/>
  <c r="AC46" i="14"/>
  <c r="AC40" i="14"/>
  <c r="AC34" i="14"/>
  <c r="AD28" i="14"/>
  <c r="AC28" i="14"/>
  <c r="AD22" i="14"/>
  <c r="AC22" i="14"/>
  <c r="AD16" i="14"/>
  <c r="AC16" i="14"/>
  <c r="AD10" i="14"/>
  <c r="AC10" i="14"/>
  <c r="AD4" i="14"/>
  <c r="AC4" i="14"/>
  <c r="W129" i="14"/>
  <c r="V129" i="14"/>
  <c r="W123" i="14"/>
  <c r="V123" i="14"/>
  <c r="W117" i="14"/>
  <c r="W105" i="14"/>
  <c r="W99" i="14"/>
  <c r="W93" i="14"/>
  <c r="W87" i="14"/>
  <c r="W81" i="14"/>
  <c r="W75" i="14"/>
  <c r="W69" i="14"/>
  <c r="W64" i="14"/>
  <c r="V117" i="14"/>
  <c r="V111" i="14"/>
  <c r="V105" i="14"/>
  <c r="V99" i="14"/>
  <c r="V93" i="14"/>
  <c r="V87" i="14"/>
  <c r="V81" i="14"/>
  <c r="V75" i="14"/>
  <c r="V69" i="14"/>
  <c r="V64" i="14"/>
  <c r="W58" i="14"/>
  <c r="W52" i="14"/>
  <c r="W46" i="14"/>
  <c r="W40" i="14"/>
  <c r="W34" i="14"/>
  <c r="W28" i="14"/>
  <c r="W22" i="14"/>
  <c r="W16" i="14"/>
  <c r="W10" i="14"/>
  <c r="V58" i="14"/>
  <c r="V52" i="14"/>
  <c r="V46" i="14"/>
  <c r="V40" i="14"/>
  <c r="V34" i="14"/>
  <c r="V28" i="14"/>
  <c r="V22" i="14"/>
  <c r="V16" i="14"/>
  <c r="V10" i="14"/>
  <c r="W4" i="14"/>
  <c r="V4" i="14"/>
  <c r="P129" i="14"/>
  <c r="O129" i="14"/>
  <c r="P123" i="14"/>
  <c r="O123" i="14"/>
  <c r="P117" i="14"/>
  <c r="O117" i="14"/>
  <c r="P111" i="14"/>
  <c r="O111" i="14"/>
  <c r="P105" i="14"/>
  <c r="O105" i="14"/>
  <c r="P99" i="14"/>
  <c r="O99" i="14"/>
  <c r="P93" i="14"/>
  <c r="P87" i="14"/>
  <c r="O93" i="14"/>
  <c r="O87" i="14"/>
  <c r="P81" i="14"/>
  <c r="P75" i="14"/>
  <c r="O81" i="14"/>
  <c r="O75" i="14"/>
  <c r="P69" i="14"/>
  <c r="O69" i="14"/>
  <c r="P64" i="14"/>
  <c r="O64" i="14"/>
  <c r="P58" i="14"/>
  <c r="O58" i="14"/>
  <c r="P52" i="14"/>
  <c r="O52" i="14"/>
  <c r="P46" i="14"/>
  <c r="O46" i="14"/>
  <c r="P40" i="14"/>
  <c r="O40" i="14"/>
  <c r="P34" i="14"/>
  <c r="O34" i="14"/>
  <c r="P28" i="14"/>
  <c r="O28" i="14"/>
  <c r="P22" i="14"/>
  <c r="O22" i="14"/>
  <c r="P16" i="14"/>
  <c r="O16" i="14"/>
  <c r="P10" i="14"/>
  <c r="O10" i="14"/>
  <c r="P4" i="14"/>
  <c r="O4" i="14"/>
  <c r="I129" i="14"/>
  <c r="I123" i="14"/>
  <c r="H129" i="14"/>
  <c r="H123" i="14"/>
  <c r="I117" i="14"/>
  <c r="I111" i="14"/>
  <c r="I105" i="14"/>
  <c r="I99" i="14"/>
  <c r="H117" i="14"/>
  <c r="H111" i="14"/>
  <c r="H105" i="14"/>
  <c r="H99" i="14"/>
  <c r="I93" i="14"/>
  <c r="I87" i="14"/>
  <c r="I81" i="14"/>
  <c r="I75" i="14"/>
  <c r="H93" i="14"/>
  <c r="H87" i="14"/>
  <c r="H81" i="14"/>
  <c r="H75" i="14"/>
  <c r="I69" i="14"/>
  <c r="I64" i="14"/>
  <c r="I58" i="14"/>
  <c r="I52" i="14"/>
  <c r="H69" i="14"/>
  <c r="H64" i="14"/>
  <c r="H58" i="14"/>
  <c r="H52" i="14"/>
  <c r="I46" i="14"/>
  <c r="I40" i="14"/>
  <c r="H40" i="14"/>
  <c r="I34" i="14"/>
  <c r="I28" i="14"/>
  <c r="H46" i="14"/>
  <c r="H34" i="14"/>
  <c r="H28" i="14"/>
  <c r="I22" i="14"/>
  <c r="I16" i="14"/>
  <c r="H22" i="14"/>
  <c r="H16" i="14"/>
  <c r="I10" i="14"/>
  <c r="H10" i="14"/>
  <c r="I4" i="14"/>
  <c r="H4" i="14"/>
  <c r="B129" i="14"/>
  <c r="B123" i="14"/>
  <c r="B117" i="14"/>
  <c r="A129" i="14"/>
  <c r="A123" i="14"/>
  <c r="A117" i="14"/>
  <c r="B111" i="14"/>
  <c r="B105" i="14"/>
  <c r="B99" i="14"/>
  <c r="A111" i="14"/>
  <c r="A105" i="14"/>
  <c r="A99" i="14"/>
  <c r="B93" i="14"/>
  <c r="A93" i="14"/>
  <c r="B87" i="14"/>
  <c r="B81" i="14"/>
  <c r="A87" i="14"/>
  <c r="A81" i="14"/>
  <c r="B75" i="14"/>
  <c r="A75" i="14"/>
  <c r="B69" i="14"/>
  <c r="A69" i="14"/>
  <c r="B64" i="14"/>
  <c r="A64" i="14"/>
  <c r="B58" i="14"/>
  <c r="A58" i="14"/>
  <c r="A4" i="14"/>
  <c r="B4" i="14"/>
  <c r="A10" i="14"/>
  <c r="B10" i="14"/>
  <c r="A16" i="14"/>
  <c r="B16" i="14"/>
  <c r="A22" i="14"/>
  <c r="B22" i="14"/>
  <c r="A28" i="14"/>
  <c r="B28" i="14"/>
  <c r="A34" i="14"/>
  <c r="B34" i="14"/>
  <c r="A40" i="14"/>
  <c r="B40" i="14"/>
  <c r="A46" i="14"/>
  <c r="B46" i="14"/>
  <c r="A52" i="14"/>
  <c r="B52" i="14"/>
  <c r="D520" i="2"/>
  <c r="E520" i="2"/>
  <c r="D735" i="2"/>
  <c r="E730" i="2"/>
  <c r="E723" i="2"/>
  <c r="D723" i="2"/>
  <c r="F723" i="2"/>
  <c r="G722" i="2"/>
  <c r="F722" i="2"/>
  <c r="G721" i="2"/>
  <c r="F721" i="2"/>
  <c r="G720" i="2"/>
  <c r="F720" i="2"/>
  <c r="F719" i="2"/>
  <c r="D718" i="2"/>
  <c r="G719" i="2"/>
  <c r="E718" i="2"/>
  <c r="E716" i="2"/>
  <c r="D716" i="2"/>
  <c r="G715" i="2"/>
  <c r="F715" i="2"/>
  <c r="G714" i="2"/>
  <c r="F714" i="2"/>
  <c r="G713" i="2"/>
  <c r="F713" i="2"/>
  <c r="G712" i="2"/>
  <c r="E711" i="2"/>
  <c r="F712" i="2"/>
  <c r="E703" i="2"/>
  <c r="D703" i="2"/>
  <c r="G702" i="2"/>
  <c r="F702" i="2"/>
  <c r="G701" i="2"/>
  <c r="F701" i="2"/>
  <c r="G700" i="2"/>
  <c r="F700" i="2"/>
  <c r="G699" i="2"/>
  <c r="F699" i="2"/>
  <c r="E696" i="2"/>
  <c r="D696" i="2"/>
  <c r="G695" i="2"/>
  <c r="F695" i="2"/>
  <c r="G694" i="2"/>
  <c r="F694" i="2"/>
  <c r="G693" i="2"/>
  <c r="F693" i="2"/>
  <c r="F692" i="2"/>
  <c r="D691" i="2"/>
  <c r="G692" i="2"/>
  <c r="E691" i="2"/>
  <c r="E689" i="2"/>
  <c r="D689" i="2"/>
  <c r="G688" i="2"/>
  <c r="F688" i="2"/>
  <c r="G687" i="2"/>
  <c r="F687" i="2"/>
  <c r="G686" i="2"/>
  <c r="F686" i="2"/>
  <c r="G685" i="2"/>
  <c r="F685" i="2"/>
  <c r="E682" i="2"/>
  <c r="D682" i="2"/>
  <c r="G682" i="2"/>
  <c r="G681" i="2"/>
  <c r="F681" i="2"/>
  <c r="G680" i="2"/>
  <c r="F680" i="2"/>
  <c r="G679" i="2"/>
  <c r="F679" i="2"/>
  <c r="G678" i="2"/>
  <c r="F678" i="2"/>
  <c r="E667" i="2"/>
  <c r="D667" i="2"/>
  <c r="E660" i="2"/>
  <c r="D660" i="2"/>
  <c r="G660" i="2"/>
  <c r="G659" i="2"/>
  <c r="F659" i="2"/>
  <c r="G658" i="2"/>
  <c r="F658" i="2"/>
  <c r="G657" i="2"/>
  <c r="G656" i="2"/>
  <c r="E655" i="2"/>
  <c r="F657" i="2"/>
  <c r="F656" i="2"/>
  <c r="D655" i="2"/>
  <c r="E653" i="2"/>
  <c r="D653" i="2"/>
  <c r="G652" i="2"/>
  <c r="F652" i="2"/>
  <c r="G651" i="2"/>
  <c r="F651" i="2"/>
  <c r="G650" i="2"/>
  <c r="F650" i="2"/>
  <c r="G649" i="2"/>
  <c r="F649" i="2"/>
  <c r="E646" i="2"/>
  <c r="D646" i="2"/>
  <c r="G645" i="2"/>
  <c r="F645" i="2"/>
  <c r="G644" i="2"/>
  <c r="F644" i="2"/>
  <c r="G643" i="2"/>
  <c r="F643" i="2"/>
  <c r="G642" i="2"/>
  <c r="E641" i="2"/>
  <c r="F642" i="2"/>
  <c r="D641" i="2"/>
  <c r="E639" i="2"/>
  <c r="D639" i="2"/>
  <c r="E632" i="2"/>
  <c r="D632" i="2"/>
  <c r="F632" i="2"/>
  <c r="E625" i="2"/>
  <c r="D625" i="2"/>
  <c r="F625" i="2"/>
  <c r="G624" i="2"/>
  <c r="F624" i="2"/>
  <c r="G623" i="2"/>
  <c r="F623" i="2"/>
  <c r="G622" i="2"/>
  <c r="F622" i="2"/>
  <c r="G621" i="2"/>
  <c r="F621" i="2"/>
  <c r="D620" i="2"/>
  <c r="E618" i="2"/>
  <c r="D618" i="2"/>
  <c r="G618" i="2"/>
  <c r="E595" i="2"/>
  <c r="D595" i="2"/>
  <c r="F595" i="2"/>
  <c r="E590" i="2"/>
  <c r="D590" i="2"/>
  <c r="E583" i="2"/>
  <c r="D583" i="2"/>
  <c r="F583" i="2"/>
  <c r="G582" i="2"/>
  <c r="F582" i="2"/>
  <c r="G581" i="2"/>
  <c r="F581" i="2"/>
  <c r="G580" i="2"/>
  <c r="F580" i="2"/>
  <c r="G579" i="2"/>
  <c r="E578" i="2"/>
  <c r="F579" i="2"/>
  <c r="E576" i="2"/>
  <c r="D576" i="2"/>
  <c r="G576" i="2"/>
  <c r="G575" i="2"/>
  <c r="F575" i="2"/>
  <c r="G574" i="2"/>
  <c r="F574" i="2"/>
  <c r="G573" i="2"/>
  <c r="F573" i="2"/>
  <c r="G572" i="2"/>
  <c r="F572" i="2"/>
  <c r="D571" i="2"/>
  <c r="D542" i="2"/>
  <c r="E542" i="2"/>
  <c r="G542" i="2"/>
  <c r="E563" i="2"/>
  <c r="D563" i="2"/>
  <c r="F563" i="2"/>
  <c r="E556" i="2"/>
  <c r="D556" i="2"/>
  <c r="G556" i="2"/>
  <c r="E549" i="2"/>
  <c r="D549" i="2"/>
  <c r="F549" i="2"/>
  <c r="G549" i="2"/>
  <c r="D478" i="2"/>
  <c r="E478" i="2"/>
  <c r="F478" i="2"/>
  <c r="F481" i="2"/>
  <c r="G481" i="2"/>
  <c r="F482" i="2"/>
  <c r="G482" i="2"/>
  <c r="F483" i="2"/>
  <c r="G483" i="2"/>
  <c r="F484" i="2"/>
  <c r="G484" i="2"/>
  <c r="D485" i="2"/>
  <c r="E485" i="2"/>
  <c r="G485" i="2"/>
  <c r="E527" i="2"/>
  <c r="D527" i="2"/>
  <c r="F527" i="2"/>
  <c r="E513" i="2"/>
  <c r="D513" i="2"/>
  <c r="G513" i="2"/>
  <c r="G512" i="2"/>
  <c r="F512" i="2"/>
  <c r="G511" i="2"/>
  <c r="F511" i="2"/>
  <c r="G510" i="2"/>
  <c r="F510" i="2"/>
  <c r="G509" i="2"/>
  <c r="E508" i="2"/>
  <c r="F509" i="2"/>
  <c r="E506" i="2"/>
  <c r="D506" i="2"/>
  <c r="E499" i="2"/>
  <c r="D499" i="2"/>
  <c r="F499" i="2"/>
  <c r="G498" i="2"/>
  <c r="F498" i="2"/>
  <c r="G497" i="2"/>
  <c r="F497" i="2"/>
  <c r="G496" i="2"/>
  <c r="F496" i="2"/>
  <c r="G495" i="2"/>
  <c r="E494" i="2"/>
  <c r="F495" i="2"/>
  <c r="D494" i="2"/>
  <c r="E492" i="2"/>
  <c r="D492" i="2"/>
  <c r="E454" i="2"/>
  <c r="D454" i="2"/>
  <c r="E447" i="2"/>
  <c r="D447" i="2"/>
  <c r="G444" i="2"/>
  <c r="F444" i="2"/>
  <c r="G443" i="2"/>
  <c r="F443" i="2"/>
  <c r="G442" i="2"/>
  <c r="G441" i="2"/>
  <c r="E440" i="2"/>
  <c r="F442" i="2"/>
  <c r="F441" i="2"/>
  <c r="D440" i="2"/>
  <c r="G437" i="2"/>
  <c r="F437" i="2"/>
  <c r="G436" i="2"/>
  <c r="F436" i="2"/>
  <c r="F434" i="2"/>
  <c r="F435" i="2"/>
  <c r="D433" i="2"/>
  <c r="G435" i="2"/>
  <c r="G434" i="2"/>
  <c r="E433" i="2"/>
  <c r="E426" i="2"/>
  <c r="D426" i="2"/>
  <c r="G423" i="2"/>
  <c r="F423" i="2"/>
  <c r="G422" i="2"/>
  <c r="F422" i="2"/>
  <c r="F420" i="2"/>
  <c r="F421" i="2"/>
  <c r="D419" i="2"/>
  <c r="G421" i="2"/>
  <c r="G420" i="2"/>
  <c r="E419" i="2"/>
  <c r="G210" i="2"/>
  <c r="F210" i="2"/>
  <c r="G209" i="2"/>
  <c r="F209" i="2"/>
  <c r="G208" i="2"/>
  <c r="F208" i="2"/>
  <c r="G207" i="2"/>
  <c r="F207" i="2"/>
  <c r="G196" i="2"/>
  <c r="F196" i="2"/>
  <c r="G195" i="2"/>
  <c r="F195" i="2"/>
  <c r="G194" i="2"/>
  <c r="F194" i="2"/>
  <c r="G193" i="2"/>
  <c r="F193" i="2"/>
  <c r="D192" i="2"/>
  <c r="G402" i="2"/>
  <c r="F402" i="2"/>
  <c r="G401" i="2"/>
  <c r="F401" i="2"/>
  <c r="G400" i="2"/>
  <c r="F400" i="2"/>
  <c r="G399" i="2"/>
  <c r="F399" i="2"/>
  <c r="D398" i="2"/>
  <c r="G395" i="2"/>
  <c r="F395" i="2"/>
  <c r="G394" i="2"/>
  <c r="F394" i="2"/>
  <c r="F392" i="2"/>
  <c r="F393" i="2"/>
  <c r="D391" i="2"/>
  <c r="G393" i="2"/>
  <c r="G392" i="2"/>
  <c r="E391" i="2"/>
  <c r="G388" i="2"/>
  <c r="F388" i="2"/>
  <c r="G387" i="2"/>
  <c r="F387" i="2"/>
  <c r="G386" i="2"/>
  <c r="F386" i="2"/>
  <c r="G385" i="2"/>
  <c r="E384" i="2"/>
  <c r="F385" i="2"/>
  <c r="D384" i="2"/>
  <c r="G381" i="2"/>
  <c r="F381" i="2"/>
  <c r="G380" i="2"/>
  <c r="F380" i="2"/>
  <c r="F378" i="2"/>
  <c r="F379" i="2"/>
  <c r="D377" i="2"/>
  <c r="G379" i="2"/>
  <c r="G378" i="2"/>
  <c r="E377" i="2"/>
  <c r="E370" i="2"/>
  <c r="E363" i="2"/>
  <c r="D363" i="2"/>
  <c r="E341" i="2"/>
  <c r="D341" i="2"/>
  <c r="G338" i="2"/>
  <c r="F338" i="2"/>
  <c r="G337" i="2"/>
  <c r="F337" i="2"/>
  <c r="G336" i="2"/>
  <c r="F336" i="2"/>
  <c r="F335" i="2"/>
  <c r="D334" i="2"/>
  <c r="G335" i="2"/>
  <c r="E334" i="2"/>
  <c r="G331" i="2"/>
  <c r="F331" i="2"/>
  <c r="G330" i="2"/>
  <c r="F330" i="2"/>
  <c r="F328" i="2"/>
  <c r="F329" i="2"/>
  <c r="D327" i="2"/>
  <c r="G329" i="2"/>
  <c r="G328" i="2"/>
  <c r="E327" i="2"/>
  <c r="E313" i="2"/>
  <c r="G281" i="2"/>
  <c r="F281" i="2"/>
  <c r="G280" i="2"/>
  <c r="F280" i="2"/>
  <c r="G279" i="2"/>
  <c r="F279" i="2"/>
  <c r="F278" i="2"/>
  <c r="D277" i="2"/>
  <c r="G278" i="2"/>
  <c r="E277" i="2"/>
  <c r="E270" i="2"/>
  <c r="E263" i="2"/>
  <c r="D263" i="2"/>
  <c r="E249" i="2"/>
  <c r="D249" i="2"/>
  <c r="G174" i="2"/>
  <c r="F174" i="2"/>
  <c r="G173" i="2"/>
  <c r="F173" i="2"/>
  <c r="G172" i="2"/>
  <c r="F172" i="2"/>
  <c r="G171" i="2"/>
  <c r="F171" i="2"/>
  <c r="D170" i="2"/>
  <c r="G167" i="2"/>
  <c r="F167" i="2"/>
  <c r="G166" i="2"/>
  <c r="F166" i="2"/>
  <c r="G165" i="2"/>
  <c r="F165" i="2"/>
  <c r="G164" i="2"/>
  <c r="F164" i="2"/>
  <c r="G146" i="2"/>
  <c r="F146" i="2"/>
  <c r="G145" i="2"/>
  <c r="F145" i="2"/>
  <c r="G144" i="2"/>
  <c r="F144" i="2"/>
  <c r="G143" i="2"/>
  <c r="F143" i="2"/>
  <c r="D142" i="2"/>
  <c r="G139" i="2"/>
  <c r="F139" i="2"/>
  <c r="G138" i="2"/>
  <c r="F138" i="2"/>
  <c r="G137" i="2"/>
  <c r="F137" i="2"/>
  <c r="G136" i="2"/>
  <c r="F136" i="2"/>
  <c r="D135" i="2"/>
  <c r="G110" i="2"/>
  <c r="F110" i="2"/>
  <c r="G109" i="2"/>
  <c r="F109" i="2"/>
  <c r="G108" i="2"/>
  <c r="F108" i="2"/>
  <c r="F107" i="2"/>
  <c r="D106" i="2"/>
  <c r="G107" i="2"/>
  <c r="E106" i="2"/>
  <c r="G103" i="2"/>
  <c r="F103" i="2"/>
  <c r="G102" i="2"/>
  <c r="G100" i="2"/>
  <c r="G101" i="2"/>
  <c r="E99" i="2"/>
  <c r="F102" i="2"/>
  <c r="F101" i="2"/>
  <c r="F100" i="2"/>
  <c r="D99" i="2"/>
  <c r="G96" i="2"/>
  <c r="F96" i="2"/>
  <c r="G95" i="2"/>
  <c r="F95" i="2"/>
  <c r="G94" i="2"/>
  <c r="G93" i="2"/>
  <c r="E92" i="2"/>
  <c r="F94" i="2"/>
  <c r="F93" i="2"/>
  <c r="D92" i="2"/>
  <c r="E85" i="2"/>
  <c r="D85" i="2"/>
  <c r="E78" i="2"/>
  <c r="D78" i="2"/>
  <c r="G46" i="2"/>
  <c r="F46" i="2"/>
  <c r="G45" i="2"/>
  <c r="F45" i="2"/>
  <c r="G44" i="2"/>
  <c r="G43" i="2"/>
  <c r="E42" i="2"/>
  <c r="F44" i="2"/>
  <c r="F43" i="2"/>
  <c r="D42" i="2"/>
  <c r="G39" i="2"/>
  <c r="F39" i="2"/>
  <c r="G38" i="2"/>
  <c r="F38" i="2"/>
  <c r="G37" i="2"/>
  <c r="F37" i="2"/>
  <c r="F36" i="2"/>
  <c r="D35" i="2"/>
  <c r="G36" i="2"/>
  <c r="G32" i="2"/>
  <c r="F32" i="2"/>
  <c r="G31" i="2"/>
  <c r="F31" i="2"/>
  <c r="G30" i="2"/>
  <c r="F30" i="2"/>
  <c r="G29" i="2"/>
  <c r="F29" i="2"/>
  <c r="G25" i="2"/>
  <c r="F25" i="2"/>
  <c r="G24" i="2"/>
  <c r="F24" i="2"/>
  <c r="G23" i="2"/>
  <c r="F23" i="2"/>
  <c r="G22" i="2"/>
  <c r="E21" i="2"/>
  <c r="F22" i="2"/>
  <c r="D21" i="2"/>
  <c r="X289" i="14"/>
  <c r="X295" i="14"/>
  <c r="AL289" i="14"/>
  <c r="AM295" i="14"/>
  <c r="AF289" i="14"/>
  <c r="BA313" i="14"/>
  <c r="AT301" i="14"/>
  <c r="BD307" i="14"/>
  <c r="AT307" i="14"/>
  <c r="AW301" i="14"/>
  <c r="BD313" i="14"/>
  <c r="AS307" i="14"/>
  <c r="AZ313" i="14"/>
  <c r="AT295" i="14"/>
  <c r="BK199" i="14"/>
  <c r="AW295" i="14"/>
  <c r="AS289" i="14"/>
  <c r="BD301" i="14"/>
  <c r="AS301" i="14"/>
  <c r="BA301" i="14"/>
  <c r="AT289" i="14"/>
  <c r="AS295" i="14"/>
  <c r="AW289" i="14"/>
  <c r="AW307" i="14"/>
  <c r="AZ307" i="14"/>
  <c r="BA307" i="14"/>
  <c r="AZ289" i="14"/>
  <c r="BD289" i="14"/>
  <c r="AZ301" i="14"/>
  <c r="AZ295" i="14"/>
  <c r="BA289" i="14"/>
  <c r="BA295" i="14"/>
  <c r="BD295" i="14"/>
  <c r="BA227" i="12"/>
  <c r="AC227" i="12"/>
  <c r="B19" i="6"/>
  <c r="D214" i="8"/>
  <c r="AM211" i="14"/>
  <c r="BC227" i="12"/>
  <c r="AC254" i="12"/>
  <c r="AE227" i="12"/>
  <c r="AE254" i="12"/>
  <c r="O294" i="2"/>
  <c r="BC254" i="12"/>
  <c r="BB254" i="12"/>
  <c r="BA254" i="12"/>
  <c r="AD227" i="12"/>
  <c r="I8" i="2"/>
  <c r="H8" i="2"/>
  <c r="J8" i="2"/>
  <c r="BB227" i="12"/>
  <c r="AD254" i="12"/>
  <c r="A242" i="2"/>
  <c r="C12" i="7"/>
  <c r="A256" i="2"/>
  <c r="Q188" i="2"/>
  <c r="Q220" i="2"/>
  <c r="S254" i="12"/>
  <c r="O408" i="2"/>
  <c r="Q17" i="2"/>
  <c r="AM105" i="14"/>
  <c r="J99" i="14"/>
  <c r="B299" i="2"/>
  <c r="O296" i="2"/>
  <c r="B301" i="2"/>
  <c r="B99" i="4"/>
  <c r="D115" i="8"/>
  <c r="Y123" i="14"/>
  <c r="B115" i="4"/>
  <c r="D201" i="8"/>
  <c r="AM134" i="14"/>
  <c r="B72" i="2"/>
  <c r="A75" i="2"/>
  <c r="C84" i="7"/>
  <c r="Q16" i="2"/>
  <c r="G54" i="7"/>
  <c r="O237" i="2"/>
  <c r="B360" i="2"/>
  <c r="O352" i="2"/>
  <c r="B355" i="2"/>
  <c r="S227" i="12"/>
  <c r="A130" i="2"/>
  <c r="B131" i="2"/>
  <c r="AB129" i="14"/>
  <c r="B214" i="3"/>
  <c r="D190" i="8"/>
  <c r="AM69" i="14"/>
  <c r="B16" i="6"/>
  <c r="D129" i="8"/>
  <c r="Y205" i="14"/>
  <c r="N265" i="14"/>
  <c r="A99" i="3"/>
  <c r="C149" i="8"/>
  <c r="Q75" i="14"/>
  <c r="A155" i="3"/>
  <c r="C97" i="8"/>
  <c r="G61" i="8"/>
  <c r="G52" i="14"/>
  <c r="A97" i="3"/>
  <c r="C65" i="8"/>
  <c r="C75" i="14"/>
  <c r="G231" i="8"/>
  <c r="AI64" i="14"/>
  <c r="A244" i="2"/>
  <c r="AO254" i="12"/>
  <c r="Q72" i="2"/>
  <c r="O68" i="2"/>
  <c r="B74" i="2"/>
  <c r="B106" i="2"/>
  <c r="B73" i="2"/>
  <c r="A414" i="2"/>
  <c r="A433" i="2"/>
  <c r="A412" i="2"/>
  <c r="A419" i="2"/>
  <c r="A188" i="2"/>
  <c r="BO227" i="12"/>
  <c r="A99" i="4"/>
  <c r="C115" i="8"/>
  <c r="X123" i="14"/>
  <c r="Y265" i="14"/>
  <c r="B27" i="4"/>
  <c r="D73" i="8"/>
  <c r="B69" i="4"/>
  <c r="D79" i="8"/>
  <c r="D158" i="14"/>
  <c r="A358" i="2"/>
  <c r="A384" i="2"/>
  <c r="Q70" i="2"/>
  <c r="Q78" i="2"/>
  <c r="B130" i="2"/>
  <c r="D58" i="7"/>
  <c r="B128" i="2"/>
  <c r="A41" i="4"/>
  <c r="C75" i="8"/>
  <c r="A86" i="4"/>
  <c r="C166" i="8"/>
  <c r="Q176" i="14"/>
  <c r="A87" i="4"/>
  <c r="C249" i="8"/>
  <c r="B114" i="4"/>
  <c r="D118" i="8"/>
  <c r="Y140" i="14"/>
  <c r="G149" i="8"/>
  <c r="U75" i="14"/>
  <c r="B97" i="4"/>
  <c r="D31" i="8"/>
  <c r="K123" i="14"/>
  <c r="K271" i="14"/>
  <c r="Y271" i="14"/>
  <c r="A45" i="4"/>
  <c r="C243" i="8"/>
  <c r="AE134" i="14"/>
  <c r="AE170" i="14"/>
  <c r="AM283" i="14"/>
  <c r="G265" i="14"/>
  <c r="A98" i="4"/>
  <c r="C32" i="8"/>
  <c r="J129" i="14"/>
  <c r="B88" i="3"/>
  <c r="D232" i="8"/>
  <c r="AF69" i="14"/>
  <c r="B129" i="4"/>
  <c r="D203" i="8"/>
  <c r="AM146" i="14"/>
  <c r="B143" i="4"/>
  <c r="D205" i="8"/>
  <c r="AM158" i="14"/>
  <c r="B126" i="4"/>
  <c r="D36" i="8"/>
  <c r="B140" i="4"/>
  <c r="D38" i="8"/>
  <c r="K164" i="14"/>
  <c r="B83" i="4"/>
  <c r="D81" i="8"/>
  <c r="D170" i="14"/>
  <c r="J277" i="14"/>
  <c r="A268" i="3"/>
  <c r="C114" i="8"/>
  <c r="X117" i="14"/>
  <c r="AF265" i="14"/>
  <c r="D271" i="14"/>
  <c r="R277" i="14"/>
  <c r="C271" i="14"/>
  <c r="AE271" i="14"/>
  <c r="AB265" i="14"/>
  <c r="Y283" i="14"/>
  <c r="O9" i="2"/>
  <c r="A70" i="2"/>
  <c r="C27" i="7"/>
  <c r="Q63" i="12"/>
  <c r="A74" i="2"/>
  <c r="C83" i="7"/>
  <c r="BM63" i="12"/>
  <c r="A246" i="2"/>
  <c r="A284" i="2"/>
  <c r="B243" i="2"/>
  <c r="D39" i="7"/>
  <c r="AD9" i="12"/>
  <c r="A413" i="2"/>
  <c r="B183" i="3"/>
  <c r="D101" i="8"/>
  <c r="B141" i="3"/>
  <c r="D95" i="8"/>
  <c r="Y4" i="14"/>
  <c r="L206" i="3"/>
  <c r="A18" i="4"/>
  <c r="C240" i="8"/>
  <c r="AE117" i="14"/>
  <c r="G145" i="8"/>
  <c r="U52" i="14"/>
  <c r="G153" i="8"/>
  <c r="U99" i="14"/>
  <c r="B27" i="3"/>
  <c r="D55" i="8"/>
  <c r="D16" i="14"/>
  <c r="A140" i="3"/>
  <c r="C12" i="8"/>
  <c r="J10" i="14"/>
  <c r="B60" i="3"/>
  <c r="D228" i="8"/>
  <c r="AF46" i="14"/>
  <c r="A102" i="4"/>
  <c r="C200" i="8"/>
  <c r="AL129" i="14"/>
  <c r="B57" i="4"/>
  <c r="D161" i="8"/>
  <c r="K176" i="14"/>
  <c r="B157" i="4"/>
  <c r="D207" i="8"/>
  <c r="AM170" i="14"/>
  <c r="A60" i="4"/>
  <c r="C246" i="8"/>
  <c r="AF176" i="14"/>
  <c r="B142" i="4"/>
  <c r="D122" i="8"/>
  <c r="Y164" i="14"/>
  <c r="B141" i="4"/>
  <c r="D121" i="8"/>
  <c r="B74" i="4"/>
  <c r="D248" i="8"/>
  <c r="AF164" i="14"/>
  <c r="A44" i="4"/>
  <c r="C160" i="8"/>
  <c r="Q140" i="14"/>
  <c r="A140" i="4"/>
  <c r="C38" i="8"/>
  <c r="J164" i="14"/>
  <c r="A144" i="4"/>
  <c r="C206" i="8"/>
  <c r="AL176" i="14"/>
  <c r="A72" i="4"/>
  <c r="C164" i="8"/>
  <c r="Q164" i="14"/>
  <c r="B29" i="4"/>
  <c r="D157" i="8"/>
  <c r="A155" i="4"/>
  <c r="C123" i="8"/>
  <c r="X170" i="14"/>
  <c r="X182" i="14"/>
  <c r="AS265" i="14"/>
  <c r="BA265" i="14"/>
  <c r="AZ265" i="14"/>
  <c r="AT265" i="14"/>
  <c r="BD265" i="14"/>
  <c r="AT271" i="14"/>
  <c r="AS271" i="14"/>
  <c r="BD271" i="14"/>
  <c r="AZ271" i="14"/>
  <c r="AW271" i="14"/>
  <c r="AW265" i="14"/>
  <c r="BA271" i="14"/>
  <c r="BO254" i="12"/>
  <c r="I296" i="2"/>
  <c r="BM254" i="12"/>
  <c r="Q356" i="2"/>
  <c r="Q370" i="2"/>
  <c r="G16" i="7"/>
  <c r="G144" i="12"/>
  <c r="B246" i="2"/>
  <c r="BN254" i="12"/>
  <c r="B241" i="2"/>
  <c r="A58" i="3"/>
  <c r="C144" i="8"/>
  <c r="Q46" i="14"/>
  <c r="A253" i="3"/>
  <c r="C111" i="8"/>
  <c r="X99" i="14"/>
  <c r="A17" i="3"/>
  <c r="C221" i="8"/>
  <c r="AE4" i="14"/>
  <c r="L234" i="3"/>
  <c r="A125" i="4"/>
  <c r="C35" i="8"/>
  <c r="J146" i="14"/>
  <c r="Q299" i="2"/>
  <c r="G14" i="7"/>
  <c r="G90" i="12"/>
  <c r="Q244" i="2"/>
  <c r="AQ254" i="12"/>
  <c r="Q277" i="14"/>
  <c r="D265" i="14"/>
  <c r="AP277" i="14"/>
  <c r="AP265" i="14"/>
  <c r="Q271" i="14"/>
  <c r="A97" i="4"/>
  <c r="C31" i="8"/>
  <c r="J123" i="14"/>
  <c r="B57" i="3"/>
  <c r="D143" i="8"/>
  <c r="R40" i="14"/>
  <c r="A224" i="3"/>
  <c r="C24" i="8"/>
  <c r="B225" i="3"/>
  <c r="D107" i="8"/>
  <c r="Y40" i="14"/>
  <c r="AM271" i="14"/>
  <c r="X271" i="14"/>
  <c r="A16" i="4"/>
  <c r="C156" i="8"/>
  <c r="Q117" i="14"/>
  <c r="Q152" i="14"/>
  <c r="A27" i="4"/>
  <c r="C73" i="8"/>
  <c r="C123" i="14"/>
  <c r="A223" i="3"/>
  <c r="C23" i="8"/>
  <c r="J75" i="14"/>
  <c r="AE265" i="14"/>
  <c r="B153" i="3"/>
  <c r="D13" i="8"/>
  <c r="D123" i="14"/>
  <c r="B158" i="3"/>
  <c r="D182" i="8"/>
  <c r="A156" i="3"/>
  <c r="C98" i="8"/>
  <c r="X22" i="14"/>
  <c r="O236" i="2"/>
  <c r="A30" i="3"/>
  <c r="C140" i="8"/>
  <c r="Q22" i="14"/>
  <c r="A154" i="3"/>
  <c r="C14" i="8"/>
  <c r="B85" i="3"/>
  <c r="D147" i="8"/>
  <c r="R64" i="14"/>
  <c r="G142" i="8"/>
  <c r="U34" i="14"/>
  <c r="A114" i="3"/>
  <c r="C152" i="8"/>
  <c r="Q93" i="14"/>
  <c r="B111" i="3"/>
  <c r="D67" i="8"/>
  <c r="D87" i="14"/>
  <c r="B98" i="3"/>
  <c r="D66" i="8"/>
  <c r="D81" i="14"/>
  <c r="A102" i="3"/>
  <c r="C234" i="8"/>
  <c r="AE81" i="14"/>
  <c r="A198" i="3"/>
  <c r="C104" i="8"/>
  <c r="B181" i="3"/>
  <c r="D17" i="8"/>
  <c r="B253" i="3"/>
  <c r="D111" i="8"/>
  <c r="Y99" i="14"/>
  <c r="A228" i="3"/>
  <c r="C192" i="8"/>
  <c r="B14" i="3"/>
  <c r="D54" i="8"/>
  <c r="D10" i="14"/>
  <c r="L9" i="3"/>
  <c r="B15" i="3"/>
  <c r="D137" i="8"/>
  <c r="R4" i="14"/>
  <c r="A14" i="3"/>
  <c r="C54" i="8"/>
  <c r="C10" i="14"/>
  <c r="Y277" i="14"/>
  <c r="N277" i="14"/>
  <c r="K265" i="14"/>
  <c r="X265" i="14"/>
  <c r="AI265" i="14"/>
  <c r="J265" i="14"/>
  <c r="AB271" i="14"/>
  <c r="B14" i="5"/>
  <c r="D86" i="8"/>
  <c r="L11" i="5"/>
  <c r="A15" i="4"/>
  <c r="C155" i="8"/>
  <c r="B32" i="4"/>
  <c r="D242" i="8"/>
  <c r="AF129" i="14"/>
  <c r="B156" i="4"/>
  <c r="D124" i="8"/>
  <c r="Y176" i="14"/>
  <c r="A141" i="4"/>
  <c r="C121" i="8"/>
  <c r="X158" i="14"/>
  <c r="A139" i="4"/>
  <c r="C37" i="8"/>
  <c r="J158" i="14"/>
  <c r="A15" i="2"/>
  <c r="C53" i="7"/>
  <c r="A35" i="2"/>
  <c r="A17" i="2"/>
  <c r="Q300" i="2"/>
  <c r="Q320" i="2"/>
  <c r="A13" i="2"/>
  <c r="A21" i="2"/>
  <c r="A130" i="3"/>
  <c r="C238" i="8"/>
  <c r="AE105" i="14"/>
  <c r="A126" i="3"/>
  <c r="C70" i="8"/>
  <c r="C105" i="14"/>
  <c r="O295" i="2"/>
  <c r="A301" i="2"/>
  <c r="A327" i="2"/>
  <c r="B245" i="2"/>
  <c r="D67" i="7"/>
  <c r="BB9" i="12"/>
  <c r="B277" i="2"/>
  <c r="B242" i="2"/>
  <c r="B256" i="2"/>
  <c r="O239" i="2"/>
  <c r="Q73" i="2"/>
  <c r="G56" i="7"/>
  <c r="A27" i="3"/>
  <c r="C55" i="8"/>
  <c r="C16" i="14"/>
  <c r="A57" i="3"/>
  <c r="C143" i="8"/>
  <c r="Q40" i="14"/>
  <c r="A55" i="3"/>
  <c r="C59" i="8"/>
  <c r="C40" i="14"/>
  <c r="A85" i="3"/>
  <c r="C147" i="8"/>
  <c r="Q64" i="14"/>
  <c r="A83" i="3"/>
  <c r="C63" i="8"/>
  <c r="C64" i="14"/>
  <c r="A87" i="3"/>
  <c r="C231" i="8"/>
  <c r="AE64" i="14"/>
  <c r="A113" i="3"/>
  <c r="C151" i="8"/>
  <c r="Q87" i="14"/>
  <c r="N75" i="14"/>
  <c r="A171" i="3"/>
  <c r="C183" i="8"/>
  <c r="AL28" i="14"/>
  <c r="A169" i="3"/>
  <c r="C99" i="8"/>
  <c r="A269" i="3"/>
  <c r="C197" i="8"/>
  <c r="AL111" i="14"/>
  <c r="Q301" i="2"/>
  <c r="G42" i="7"/>
  <c r="AE90" i="12"/>
  <c r="A14" i="2"/>
  <c r="Q358" i="2"/>
  <c r="G44" i="7"/>
  <c r="AE144" i="12"/>
  <c r="O11" i="2"/>
  <c r="B17" i="2"/>
  <c r="O67" i="2"/>
  <c r="B75" i="2"/>
  <c r="D84" i="7"/>
  <c r="BN90" i="12"/>
  <c r="B70" i="2"/>
  <c r="D27" i="7"/>
  <c r="R63" i="12"/>
  <c r="A73" i="2"/>
  <c r="C56" i="7"/>
  <c r="AO90" i="12"/>
  <c r="Q360" i="2"/>
  <c r="B129" i="2"/>
  <c r="D57" i="7"/>
  <c r="AP117" i="12"/>
  <c r="A132" i="2"/>
  <c r="C86" i="7"/>
  <c r="A187" i="2"/>
  <c r="Q302" i="2"/>
  <c r="G69" i="7"/>
  <c r="BC63" i="12"/>
  <c r="B189" i="2"/>
  <c r="B227" i="2"/>
  <c r="Q413" i="2"/>
  <c r="G18" i="7"/>
  <c r="G198" i="12"/>
  <c r="B187" i="2"/>
  <c r="B213" i="2"/>
  <c r="D60" i="7"/>
  <c r="AP198" i="12"/>
  <c r="Q303" i="2"/>
  <c r="G70" i="7"/>
  <c r="BC90" i="12"/>
  <c r="B188" i="2"/>
  <c r="A303" i="2"/>
  <c r="C70" i="7"/>
  <c r="B300" i="2"/>
  <c r="D41" i="7"/>
  <c r="A359" i="2"/>
  <c r="C71" i="7"/>
  <c r="BA117" i="12"/>
  <c r="Q131" i="2"/>
  <c r="Q13" i="2"/>
  <c r="G25" i="7"/>
  <c r="S9" i="12"/>
  <c r="A356" i="2"/>
  <c r="Q132" i="2"/>
  <c r="Q170" i="2"/>
  <c r="A360" i="2"/>
  <c r="B357" i="2"/>
  <c r="D43" i="7"/>
  <c r="AD117" i="12"/>
  <c r="Q14" i="2"/>
  <c r="B359" i="2"/>
  <c r="B391" i="2"/>
  <c r="O353" i="2"/>
  <c r="O409" i="2"/>
  <c r="B417" i="2"/>
  <c r="D74" i="7"/>
  <c r="BB198" i="12"/>
  <c r="A141" i="3"/>
  <c r="C95" i="8"/>
  <c r="X4" i="14"/>
  <c r="Q111" i="14"/>
  <c r="A167" i="3"/>
  <c r="C15" i="8"/>
  <c r="J28" i="14"/>
  <c r="C134" i="14"/>
  <c r="B32" i="3"/>
  <c r="D224" i="8"/>
  <c r="AF22" i="14"/>
  <c r="A227" i="3"/>
  <c r="C191" i="8"/>
  <c r="AL75" i="14"/>
  <c r="A143" i="3"/>
  <c r="C179" i="8"/>
  <c r="B43" i="3"/>
  <c r="D141" i="8"/>
  <c r="R28" i="14"/>
  <c r="A42" i="3"/>
  <c r="C58" i="8"/>
  <c r="C34" i="14"/>
  <c r="A115" i="3"/>
  <c r="C235" i="8"/>
  <c r="AE87" i="14"/>
  <c r="A84" i="3"/>
  <c r="C64" i="8"/>
  <c r="C69" i="14"/>
  <c r="B116" i="3"/>
  <c r="D236" i="8"/>
  <c r="AF93" i="14"/>
  <c r="B200" i="3"/>
  <c r="D188" i="8"/>
  <c r="AM22" i="14"/>
  <c r="B412" i="2"/>
  <c r="O123" i="2"/>
  <c r="O8" i="2"/>
  <c r="A243" i="2"/>
  <c r="B60" i="4"/>
  <c r="D246" i="8"/>
  <c r="L205" i="3"/>
  <c r="B71" i="3"/>
  <c r="D145" i="8"/>
  <c r="R52" i="14"/>
  <c r="B127" i="3"/>
  <c r="D153" i="8"/>
  <c r="R99" i="14"/>
  <c r="B18" i="4"/>
  <c r="D240" i="8"/>
  <c r="AF152" i="14"/>
  <c r="B59" i="3"/>
  <c r="D227" i="8"/>
  <c r="AF40" i="14"/>
  <c r="A143" i="4"/>
  <c r="C205" i="8"/>
  <c r="AL158" i="14"/>
  <c r="A30" i="4"/>
  <c r="C158" i="8"/>
  <c r="Q129" i="14"/>
  <c r="B55" i="4"/>
  <c r="D77" i="8"/>
  <c r="D146" i="14"/>
  <c r="B14" i="2"/>
  <c r="B28" i="2"/>
  <c r="Q414" i="2"/>
  <c r="Q186" i="2"/>
  <c r="Q206" i="2"/>
  <c r="A245" i="2"/>
  <c r="C67" i="7"/>
  <c r="BA9" i="12"/>
  <c r="Q71" i="2"/>
  <c r="Q85" i="2"/>
  <c r="A18" i="2"/>
  <c r="C82" i="7"/>
  <c r="BM36" i="12"/>
  <c r="A88" i="3"/>
  <c r="C232" i="8"/>
  <c r="AE69" i="14"/>
  <c r="B244" i="2"/>
  <c r="B270" i="2"/>
  <c r="A355" i="2"/>
  <c r="A363" i="2"/>
  <c r="C15" i="7"/>
  <c r="E117" i="12"/>
  <c r="O351" i="2"/>
  <c r="A252" i="3"/>
  <c r="C28" i="8"/>
  <c r="J105" i="14"/>
  <c r="N271" i="14"/>
  <c r="A59" i="3"/>
  <c r="C227" i="8"/>
  <c r="AE40" i="14"/>
  <c r="Q412" i="2"/>
  <c r="B83" i="3"/>
  <c r="D63" i="8"/>
  <c r="D64" i="14"/>
  <c r="A86" i="3"/>
  <c r="C148" i="8"/>
  <c r="Q69" i="14"/>
  <c r="R227" i="12"/>
  <c r="B263" i="2"/>
  <c r="AP227" i="12"/>
  <c r="E36" i="12"/>
  <c r="Q254" i="12"/>
  <c r="B209" i="3"/>
  <c r="D21" i="8"/>
  <c r="K64" i="14"/>
  <c r="A212" i="3"/>
  <c r="C106" i="8"/>
  <c r="G58" i="8"/>
  <c r="G34" i="14"/>
  <c r="X75" i="14"/>
  <c r="O350" i="2"/>
  <c r="A357" i="2"/>
  <c r="A377" i="2"/>
  <c r="Q184" i="2"/>
  <c r="Q74" i="2"/>
  <c r="Q106" i="2"/>
  <c r="Q227" i="12"/>
  <c r="B29" i="3"/>
  <c r="D139" i="8"/>
  <c r="R16" i="14"/>
  <c r="A28" i="3"/>
  <c r="C56" i="8"/>
  <c r="C22" i="14"/>
  <c r="G150" i="8"/>
  <c r="U81" i="14"/>
  <c r="A242" i="3"/>
  <c r="C194" i="8"/>
  <c r="AL93" i="14"/>
  <c r="AL283" i="14"/>
  <c r="G271" i="14"/>
  <c r="A153" i="4"/>
  <c r="C39" i="8"/>
  <c r="J170" i="14"/>
  <c r="Q355" i="2"/>
  <c r="G15" i="7"/>
  <c r="G117" i="12"/>
  <c r="O179" i="2"/>
  <c r="O10" i="2"/>
  <c r="Q243" i="2"/>
  <c r="A16" i="2"/>
  <c r="A42" i="2"/>
  <c r="AL265" i="14"/>
  <c r="B184" i="2"/>
  <c r="B192" i="2"/>
  <c r="D31" i="7"/>
  <c r="R171" i="12"/>
  <c r="O181" i="2"/>
  <c r="R265" i="14"/>
  <c r="AP271" i="14"/>
  <c r="A113" i="4"/>
  <c r="C117" i="8"/>
  <c r="X134" i="14"/>
  <c r="A129" i="4"/>
  <c r="C203" i="8"/>
  <c r="BM227" i="12"/>
  <c r="AP254" i="12"/>
  <c r="AQ227" i="12"/>
  <c r="AP283" i="14"/>
  <c r="AO227" i="12"/>
  <c r="Q384" i="2"/>
  <c r="BN227" i="12"/>
  <c r="R254" i="12"/>
  <c r="R271" i="14"/>
  <c r="B17" i="10"/>
  <c r="D84" i="8"/>
  <c r="D188" i="14"/>
  <c r="B14" i="4"/>
  <c r="D72" i="8"/>
  <c r="B251" i="3"/>
  <c r="D27" i="8"/>
  <c r="K99" i="14"/>
  <c r="H360" i="2"/>
  <c r="H185" i="2"/>
  <c r="H188" i="2"/>
  <c r="F73" i="2"/>
  <c r="H71" i="2"/>
  <c r="F300" i="2"/>
  <c r="H124" i="2"/>
  <c r="J124" i="2"/>
  <c r="G130" i="2"/>
  <c r="F18" i="2"/>
  <c r="H15" i="2"/>
  <c r="E9" i="2"/>
  <c r="F188" i="2"/>
  <c r="G302" i="2"/>
  <c r="F302" i="2"/>
  <c r="H358" i="2"/>
  <c r="H302" i="2"/>
  <c r="G417" i="2"/>
  <c r="G413" i="2"/>
  <c r="G414" i="2"/>
  <c r="F408" i="2"/>
  <c r="H303" i="2"/>
  <c r="H244" i="2"/>
  <c r="F244" i="2"/>
  <c r="H296" i="2"/>
  <c r="J296" i="2"/>
  <c r="G300" i="2"/>
  <c r="F355" i="2"/>
  <c r="H414" i="2"/>
  <c r="G407" i="2"/>
  <c r="G70" i="2"/>
  <c r="G16" i="2"/>
  <c r="G18" i="2"/>
  <c r="F10" i="2"/>
  <c r="H10" i="2"/>
  <c r="I10" i="2"/>
  <c r="J10" i="2"/>
  <c r="I9" i="2"/>
  <c r="H237" i="2"/>
  <c r="I237" i="2"/>
  <c r="J237" i="2"/>
  <c r="BY227" i="12"/>
  <c r="CL309" i="12"/>
  <c r="CK282" i="12"/>
  <c r="BY309" i="12"/>
  <c r="CL227" i="12"/>
  <c r="CL254" i="12"/>
  <c r="BY282" i="12"/>
  <c r="CL282" i="12"/>
  <c r="CM282" i="12"/>
  <c r="CK254" i="12"/>
  <c r="CA309" i="12"/>
  <c r="CA282" i="12"/>
  <c r="BZ254" i="12"/>
  <c r="BY254" i="12"/>
  <c r="BZ282" i="12"/>
  <c r="CM309" i="12"/>
  <c r="CM254" i="12"/>
  <c r="CA254" i="12"/>
  <c r="CK227" i="12"/>
  <c r="CK309" i="12"/>
  <c r="CM227" i="12"/>
  <c r="BZ309" i="12"/>
  <c r="BZ227" i="12"/>
  <c r="CA227" i="12"/>
  <c r="G151" i="8"/>
  <c r="U87" i="14"/>
  <c r="A240" i="3"/>
  <c r="C110" i="8"/>
  <c r="X93" i="14"/>
  <c r="X58" i="14"/>
  <c r="B130" i="3"/>
  <c r="D238" i="8"/>
  <c r="AF105" i="14"/>
  <c r="G141" i="8"/>
  <c r="U28" i="14"/>
  <c r="A254" i="3"/>
  <c r="C112" i="8"/>
  <c r="X105" i="14"/>
  <c r="X69" i="14"/>
  <c r="B144" i="3"/>
  <c r="D180" i="8"/>
  <c r="AM10" i="14"/>
  <c r="R123" i="14"/>
  <c r="AM58" i="14"/>
  <c r="L8" i="3"/>
  <c r="A184" i="2"/>
  <c r="C31" i="7"/>
  <c r="Q171" i="12"/>
  <c r="A186" i="2"/>
  <c r="Q245" i="2"/>
  <c r="Q242" i="2"/>
  <c r="G12" i="7"/>
  <c r="G36" i="12"/>
  <c r="O125" i="2"/>
  <c r="Q417" i="2"/>
  <c r="Q454" i="2"/>
  <c r="A13" i="3"/>
  <c r="C53" i="8"/>
  <c r="C4" i="14"/>
  <c r="A71" i="2"/>
  <c r="C28" i="7"/>
  <c r="Q90" i="12"/>
  <c r="O66" i="2"/>
  <c r="Q415" i="2"/>
  <c r="G46" i="7"/>
  <c r="AE198" i="12"/>
  <c r="B71" i="2"/>
  <c r="Q241" i="2"/>
  <c r="Q249" i="2"/>
  <c r="B127" i="2"/>
  <c r="B135" i="2"/>
  <c r="D29" i="7"/>
  <c r="R117" i="12"/>
  <c r="Q246" i="2"/>
  <c r="B356" i="2"/>
  <c r="B370" i="2"/>
  <c r="D16" i="7"/>
  <c r="F144" i="12"/>
  <c r="Q189" i="2"/>
  <c r="Q227" i="2"/>
  <c r="B358" i="2"/>
  <c r="A72" i="3"/>
  <c r="C146" i="8"/>
  <c r="Q58" i="14"/>
  <c r="B199" i="3"/>
  <c r="D187" i="8"/>
  <c r="K283" i="14"/>
  <c r="A36" i="10"/>
  <c r="C128" i="8"/>
  <c r="X199" i="14"/>
  <c r="B303" i="2"/>
  <c r="B341" i="2"/>
  <c r="B298" i="2"/>
  <c r="J271" i="14"/>
  <c r="AL271" i="14"/>
  <c r="A211" i="3"/>
  <c r="C105" i="8"/>
  <c r="X64" i="14"/>
  <c r="X28" i="14"/>
  <c r="A213" i="3"/>
  <c r="C189" i="8"/>
  <c r="AL64" i="14"/>
  <c r="B18" i="2"/>
  <c r="D82" i="7"/>
  <c r="BN36" i="12"/>
  <c r="B132" i="2"/>
  <c r="D86" i="7"/>
  <c r="B170" i="2"/>
  <c r="O124" i="2"/>
  <c r="Q416" i="2"/>
  <c r="G73" i="7"/>
  <c r="BC171" i="12"/>
  <c r="A131" i="2"/>
  <c r="A127" i="2"/>
  <c r="A135" i="2"/>
  <c r="A129" i="2"/>
  <c r="C57" i="7"/>
  <c r="AO117" i="12"/>
  <c r="Q359" i="2"/>
  <c r="G71" i="7"/>
  <c r="BC117" i="12"/>
  <c r="A70" i="4"/>
  <c r="C80" i="8"/>
  <c r="C164" i="14"/>
  <c r="C199" i="14"/>
  <c r="O65" i="2"/>
  <c r="A72" i="2"/>
  <c r="C55" i="7"/>
  <c r="AO63" i="12"/>
  <c r="Q265" i="14"/>
  <c r="B31" i="3"/>
  <c r="D223" i="8"/>
  <c r="AF16" i="14"/>
  <c r="B114" i="3"/>
  <c r="D152" i="8"/>
  <c r="R93" i="14"/>
  <c r="A182" i="3"/>
  <c r="C18" i="8"/>
  <c r="J46" i="14"/>
  <c r="AL10" i="14"/>
  <c r="B112" i="3"/>
  <c r="D68" i="8"/>
  <c r="D93" i="14"/>
  <c r="B224" i="3"/>
  <c r="D24" i="8"/>
  <c r="K81" i="14"/>
  <c r="C29" i="7"/>
  <c r="Q117" i="12"/>
  <c r="K87" i="14"/>
  <c r="BY69" i="14"/>
  <c r="U283" i="14"/>
  <c r="X277" i="14"/>
  <c r="B112" i="4"/>
  <c r="D34" i="8"/>
  <c r="K140" i="14"/>
  <c r="K152" i="14"/>
  <c r="A112" i="4"/>
  <c r="C34" i="8"/>
  <c r="J140" i="14"/>
  <c r="J152" i="14"/>
  <c r="A116" i="4"/>
  <c r="C202" i="8"/>
  <c r="AL140" i="14"/>
  <c r="A130" i="4"/>
  <c r="C204" i="8"/>
  <c r="AL152" i="14"/>
  <c r="A43" i="3"/>
  <c r="C141" i="8"/>
  <c r="Q28" i="14"/>
  <c r="A45" i="3"/>
  <c r="C225" i="8"/>
  <c r="AE28" i="14"/>
  <c r="A181" i="3"/>
  <c r="C17" i="8"/>
  <c r="J40" i="14"/>
  <c r="J4" i="14"/>
  <c r="A185" i="3"/>
  <c r="C185" i="8"/>
  <c r="AL40" i="14"/>
  <c r="AL4" i="14"/>
  <c r="A183" i="3"/>
  <c r="C101" i="8"/>
  <c r="X40" i="14"/>
  <c r="B198" i="3"/>
  <c r="D104" i="8"/>
  <c r="Y58" i="14"/>
  <c r="O293" i="2"/>
  <c r="O182" i="2"/>
  <c r="B185" i="2"/>
  <c r="D32" i="7"/>
  <c r="R198" i="12"/>
  <c r="F132" i="2"/>
  <c r="F9" i="2"/>
  <c r="I239" i="2"/>
  <c r="G358" i="2"/>
  <c r="H242" i="2"/>
  <c r="G237" i="2"/>
  <c r="H299" i="2"/>
  <c r="F299" i="2"/>
  <c r="I409" i="2"/>
  <c r="H241" i="2"/>
  <c r="E238" i="2"/>
  <c r="D70" i="7"/>
  <c r="BB90" i="12"/>
  <c r="A16" i="10"/>
  <c r="C83" i="8"/>
  <c r="C182" i="14"/>
  <c r="A14" i="10"/>
  <c r="C41" i="8"/>
  <c r="J182" i="14"/>
  <c r="A42" i="10"/>
  <c r="C292" i="8"/>
  <c r="AS176" i="14"/>
  <c r="B41" i="10"/>
  <c r="D291" i="8"/>
  <c r="AT170" i="14"/>
  <c r="A34" i="10"/>
  <c r="C44" i="8"/>
  <c r="J199" i="14"/>
  <c r="A39" i="10"/>
  <c r="C211" i="8"/>
  <c r="AL194" i="14"/>
  <c r="B42" i="10"/>
  <c r="D292" i="8"/>
  <c r="B34" i="10"/>
  <c r="D44" i="8"/>
  <c r="K199" i="14"/>
  <c r="B35" i="10"/>
  <c r="D127" i="8"/>
  <c r="Y194" i="14"/>
  <c r="B36" i="10"/>
  <c r="D128" i="8"/>
  <c r="Y199" i="14"/>
  <c r="B38" i="10"/>
  <c r="D168" i="8"/>
  <c r="R188" i="14"/>
  <c r="B39" i="10"/>
  <c r="D211" i="8"/>
  <c r="AM194" i="14"/>
  <c r="A20" i="10"/>
  <c r="C209" i="8"/>
  <c r="AL182" i="14"/>
  <c r="B23" i="10"/>
  <c r="D252" i="8"/>
  <c r="AF188" i="14"/>
  <c r="B14" i="10"/>
  <c r="D41" i="8"/>
  <c r="K182" i="14"/>
  <c r="B15" i="10"/>
  <c r="D42" i="8"/>
  <c r="K188" i="14"/>
  <c r="B16" i="10"/>
  <c r="D83" i="8"/>
  <c r="D182" i="14"/>
  <c r="B19" i="10"/>
  <c r="D126" i="8"/>
  <c r="Y188" i="14"/>
  <c r="L9" i="6"/>
  <c r="L11" i="6"/>
  <c r="A14" i="6"/>
  <c r="C45" i="8"/>
  <c r="J205" i="14"/>
  <c r="C277" i="14"/>
  <c r="A15" i="6"/>
  <c r="C46" i="8"/>
  <c r="J211" i="14"/>
  <c r="C283" i="14"/>
  <c r="A16" i="6"/>
  <c r="C129" i="8"/>
  <c r="X205" i="14"/>
  <c r="A18" i="6"/>
  <c r="C213" i="8"/>
  <c r="AL205" i="14"/>
  <c r="A19" i="6"/>
  <c r="C214" i="8"/>
  <c r="AL211" i="14"/>
  <c r="A20" i="6"/>
  <c r="C293" i="8"/>
  <c r="AS182" i="14"/>
  <c r="Q283" i="14"/>
  <c r="B21" i="6"/>
  <c r="D294" i="8"/>
  <c r="AT188" i="14"/>
  <c r="R289" i="14"/>
  <c r="A22" i="6"/>
  <c r="C335" i="8"/>
  <c r="AE277" i="14"/>
  <c r="B23" i="6"/>
  <c r="D336" i="8"/>
  <c r="BA199" i="14"/>
  <c r="AF283" i="14"/>
  <c r="L10" i="6"/>
  <c r="L12" i="6"/>
  <c r="B14" i="6"/>
  <c r="D45" i="8"/>
  <c r="K205" i="14"/>
  <c r="B15" i="6"/>
  <c r="D46" i="8"/>
  <c r="K211" i="14"/>
  <c r="D283" i="14"/>
  <c r="B17" i="6"/>
  <c r="D130" i="8"/>
  <c r="Y211" i="14"/>
  <c r="B20" i="6"/>
  <c r="D293" i="8"/>
  <c r="AT182" i="14"/>
  <c r="R283" i="14"/>
  <c r="A20" i="11"/>
  <c r="C295" i="8"/>
  <c r="AS194" i="14"/>
  <c r="A15" i="11"/>
  <c r="C88" i="8"/>
  <c r="C211" i="14"/>
  <c r="F22" i="11"/>
  <c r="L10" i="11"/>
  <c r="B16" i="11"/>
  <c r="D171" i="8"/>
  <c r="R205" i="14"/>
  <c r="B17" i="11"/>
  <c r="D172" i="8"/>
  <c r="B19" i="11"/>
  <c r="D256" i="8"/>
  <c r="AF211" i="14"/>
  <c r="B20" i="11"/>
  <c r="D295" i="8"/>
  <c r="AT194" i="14"/>
  <c r="A16" i="5"/>
  <c r="C170" i="8"/>
  <c r="Q199" i="14"/>
  <c r="B18" i="5"/>
  <c r="D254" i="8"/>
  <c r="AF199" i="14"/>
  <c r="L10" i="5"/>
  <c r="BV69" i="14"/>
  <c r="A18" i="5"/>
  <c r="C254" i="8"/>
  <c r="AE199" i="14"/>
  <c r="B17" i="5"/>
  <c r="D253" i="8"/>
  <c r="AF194" i="14"/>
  <c r="B15" i="5"/>
  <c r="D169" i="8"/>
  <c r="R194" i="14"/>
  <c r="L9" i="5"/>
  <c r="A17" i="5"/>
  <c r="C253" i="8"/>
  <c r="AE194" i="14"/>
  <c r="A13" i="5"/>
  <c r="C85" i="8"/>
  <c r="C194" i="14"/>
  <c r="A15" i="5"/>
  <c r="C169" i="8"/>
  <c r="Q194" i="14"/>
  <c r="AB277" i="14"/>
  <c r="D277" i="14"/>
  <c r="X283" i="14"/>
  <c r="AF277" i="14"/>
  <c r="AL277" i="14"/>
  <c r="U289" i="14"/>
  <c r="AE283" i="14"/>
  <c r="J283" i="14"/>
  <c r="B13" i="4"/>
  <c r="D71" i="8"/>
  <c r="D111" i="14"/>
  <c r="BY81" i="14"/>
  <c r="AW188" i="14"/>
  <c r="BR129" i="14"/>
  <c r="AW182" i="14"/>
  <c r="BY93" i="14"/>
  <c r="BV81" i="14"/>
  <c r="BN129" i="14"/>
  <c r="AT277" i="14"/>
  <c r="BD277" i="14"/>
  <c r="BV87" i="14"/>
  <c r="BU87" i="14"/>
  <c r="BV93" i="14"/>
  <c r="BU93" i="14"/>
  <c r="BV75" i="14"/>
  <c r="BU81" i="14"/>
  <c r="BO129" i="14"/>
  <c r="AS283" i="14"/>
  <c r="AS277" i="14"/>
  <c r="BD283" i="14"/>
  <c r="AT283" i="14"/>
  <c r="AW277" i="14"/>
  <c r="BA277" i="14"/>
  <c r="AW283" i="14"/>
  <c r="BU75" i="14"/>
  <c r="AZ283" i="14"/>
  <c r="BA283" i="14"/>
  <c r="AZ277" i="14"/>
  <c r="BU69" i="14"/>
  <c r="H13" i="5"/>
  <c r="U265" i="14"/>
  <c r="U271" i="14"/>
  <c r="G18" i="5"/>
  <c r="AW205" i="14"/>
  <c r="AW211" i="14"/>
  <c r="AS205" i="14"/>
  <c r="AT211" i="14"/>
  <c r="AT205" i="14"/>
  <c r="AS211" i="14"/>
  <c r="H240" i="3"/>
  <c r="G212" i="3"/>
  <c r="F197" i="3"/>
  <c r="M51" i="4"/>
  <c r="N51" i="4"/>
  <c r="A167" i="4"/>
  <c r="F167" i="4"/>
  <c r="B178" i="4"/>
  <c r="D368" i="8"/>
  <c r="BH140" i="14"/>
  <c r="H212" i="3"/>
  <c r="G14" i="3"/>
  <c r="BV52" i="14"/>
  <c r="BU52" i="14"/>
  <c r="G209" i="3"/>
  <c r="H196" i="3"/>
  <c r="G195" i="3"/>
  <c r="H195" i="3"/>
  <c r="F14" i="3"/>
  <c r="H209" i="3"/>
  <c r="F195" i="3"/>
  <c r="M8" i="10"/>
  <c r="N8" i="10"/>
  <c r="A46" i="10"/>
  <c r="F46" i="10"/>
  <c r="A51" i="10"/>
  <c r="F51" i="10"/>
  <c r="F15" i="5"/>
  <c r="G13" i="5"/>
  <c r="H17" i="5"/>
  <c r="F211" i="3"/>
  <c r="F213" i="3"/>
  <c r="E204" i="3"/>
  <c r="G213" i="3"/>
  <c r="F204" i="3"/>
  <c r="C204" i="3"/>
  <c r="E205" i="3"/>
  <c r="G210" i="3"/>
  <c r="G214" i="3"/>
  <c r="F205" i="3"/>
  <c r="C205" i="3"/>
  <c r="H214" i="3"/>
  <c r="E206" i="3"/>
  <c r="F206" i="3"/>
  <c r="C206" i="3"/>
  <c r="H210" i="3"/>
  <c r="H213" i="3"/>
  <c r="E207" i="3"/>
  <c r="F207" i="3"/>
  <c r="C207" i="3"/>
  <c r="H204" i="3"/>
  <c r="I204" i="3"/>
  <c r="J204" i="3"/>
  <c r="K204" i="3"/>
  <c r="H205" i="3"/>
  <c r="J205" i="3"/>
  <c r="K205" i="3"/>
  <c r="I206" i="3"/>
  <c r="J206" i="3"/>
  <c r="K206" i="3"/>
  <c r="H207" i="3"/>
  <c r="I207" i="3"/>
  <c r="J207" i="3"/>
  <c r="K207" i="3"/>
  <c r="M207" i="3"/>
  <c r="N207" i="3"/>
  <c r="B334" i="3"/>
  <c r="F334" i="3"/>
  <c r="B346" i="3"/>
  <c r="F346" i="3"/>
  <c r="A363" i="3"/>
  <c r="C355" i="8"/>
  <c r="BG64" i="14"/>
  <c r="BV64" i="14"/>
  <c r="BY58" i="14"/>
  <c r="G17" i="3"/>
  <c r="B223" i="3"/>
  <c r="D23" i="8"/>
  <c r="K75" i="14"/>
  <c r="K40" i="14"/>
  <c r="B270" i="3"/>
  <c r="D198" i="8"/>
  <c r="AM117" i="14"/>
  <c r="B254" i="3"/>
  <c r="D112" i="8"/>
  <c r="Y105" i="14"/>
  <c r="B255" i="3"/>
  <c r="D195" i="8"/>
  <c r="AM99" i="14"/>
  <c r="B213" i="3"/>
  <c r="D189" i="8"/>
  <c r="AM64" i="14"/>
  <c r="B252" i="3"/>
  <c r="D28" i="8"/>
  <c r="K105" i="14"/>
  <c r="G148" i="8"/>
  <c r="U69" i="14"/>
  <c r="B227" i="3"/>
  <c r="D191" i="8"/>
  <c r="B196" i="3"/>
  <c r="D20" i="8"/>
  <c r="L193" i="3"/>
  <c r="B168" i="3"/>
  <c r="D16" i="8"/>
  <c r="K34" i="14"/>
  <c r="B170" i="3"/>
  <c r="D100" i="8"/>
  <c r="B171" i="3"/>
  <c r="D183" i="8"/>
  <c r="B45" i="4"/>
  <c r="D243" i="8"/>
  <c r="AF134" i="14"/>
  <c r="D117" i="14"/>
  <c r="B142" i="3"/>
  <c r="D96" i="8"/>
  <c r="B16" i="4"/>
  <c r="D156" i="8"/>
  <c r="R117" i="14"/>
  <c r="B143" i="3"/>
  <c r="D179" i="8"/>
  <c r="B17" i="4"/>
  <c r="D239" i="8"/>
  <c r="AF111" i="14"/>
  <c r="B115" i="3"/>
  <c r="D235" i="8"/>
  <c r="AF87" i="14"/>
  <c r="B58" i="3"/>
  <c r="D144" i="8"/>
  <c r="R46" i="14"/>
  <c r="B56" i="3"/>
  <c r="D60" i="8"/>
  <c r="D46" i="14"/>
  <c r="B30" i="3"/>
  <c r="D140" i="8"/>
  <c r="R22" i="14"/>
  <c r="B28" i="3"/>
  <c r="D56" i="8"/>
  <c r="D22" i="14"/>
  <c r="B100" i="3"/>
  <c r="D150" i="8"/>
  <c r="R81" i="14"/>
  <c r="B101" i="3"/>
  <c r="D233" i="8"/>
  <c r="AF75" i="14"/>
  <c r="B69" i="3"/>
  <c r="D61" i="8"/>
  <c r="D52" i="14"/>
  <c r="B265" i="3"/>
  <c r="D29" i="8"/>
  <c r="K111" i="14"/>
  <c r="BU58" i="14"/>
  <c r="BV58" i="14"/>
  <c r="BU64" i="14"/>
  <c r="A17" i="4"/>
  <c r="C239" i="8"/>
  <c r="AE111" i="14"/>
  <c r="A13" i="4"/>
  <c r="C71" i="8"/>
  <c r="C111" i="14"/>
  <c r="A111" i="4"/>
  <c r="C33" i="8"/>
  <c r="J134" i="14"/>
  <c r="A115" i="4"/>
  <c r="C201" i="8"/>
  <c r="AL134" i="14"/>
  <c r="AL146" i="14"/>
  <c r="A57" i="4"/>
  <c r="C161" i="8"/>
  <c r="Q146" i="14"/>
  <c r="A59" i="4"/>
  <c r="C245" i="8"/>
  <c r="AE146" i="14"/>
  <c r="A55" i="4"/>
  <c r="C77" i="8"/>
  <c r="C146" i="14"/>
  <c r="A31" i="4"/>
  <c r="C241" i="8"/>
  <c r="AE123" i="14"/>
  <c r="A29" i="4"/>
  <c r="C157" i="8"/>
  <c r="Q123" i="14"/>
  <c r="A71" i="4"/>
  <c r="C163" i="8"/>
  <c r="Q158" i="14"/>
  <c r="A73" i="4"/>
  <c r="C247" i="8"/>
  <c r="AE158" i="14"/>
  <c r="Y158" i="14"/>
  <c r="AL164" i="14"/>
  <c r="A84" i="4"/>
  <c r="C82" i="8"/>
  <c r="C176" i="14"/>
  <c r="B85" i="4"/>
  <c r="D165" i="8"/>
  <c r="R170" i="14"/>
  <c r="A88" i="4"/>
  <c r="C250" i="8"/>
  <c r="AE211" i="14"/>
  <c r="AE176" i="14"/>
  <c r="AE152" i="14"/>
  <c r="A14" i="4"/>
  <c r="C72" i="8"/>
  <c r="C117" i="14"/>
  <c r="C152" i="14"/>
  <c r="B59" i="4"/>
  <c r="D245" i="8"/>
  <c r="AF146" i="14"/>
  <c r="B28" i="4"/>
  <c r="D74" i="8"/>
  <c r="B30" i="4"/>
  <c r="D158" i="8"/>
  <c r="B72" i="4"/>
  <c r="D164" i="8"/>
  <c r="R164" i="14"/>
  <c r="B70" i="4"/>
  <c r="D80" i="8"/>
  <c r="D164" i="14"/>
  <c r="D199" i="14"/>
  <c r="B87" i="4"/>
  <c r="D249" i="8"/>
  <c r="AF170" i="14"/>
  <c r="B86" i="4"/>
  <c r="D166" i="8"/>
  <c r="R176" i="14"/>
  <c r="R211" i="14"/>
  <c r="B102" i="4"/>
  <c r="D200" i="8"/>
  <c r="AM129" i="14"/>
  <c r="A100" i="4"/>
  <c r="C116" i="8"/>
  <c r="X129" i="14"/>
  <c r="A114" i="4"/>
  <c r="C118" i="8"/>
  <c r="X140" i="14"/>
  <c r="B111" i="4"/>
  <c r="D33" i="8"/>
  <c r="K134" i="14"/>
  <c r="B116" i="4"/>
  <c r="D202" i="8"/>
  <c r="AM140" i="14"/>
  <c r="B130" i="4"/>
  <c r="D204" i="8"/>
  <c r="AM152" i="14"/>
  <c r="A128" i="4"/>
  <c r="C120" i="8"/>
  <c r="X152" i="14"/>
  <c r="B125" i="4"/>
  <c r="D35" i="8"/>
  <c r="K146" i="14"/>
  <c r="A142" i="4"/>
  <c r="C122" i="8"/>
  <c r="X164" i="14"/>
  <c r="U205" i="14"/>
  <c r="A74" i="4"/>
  <c r="C248" i="8"/>
  <c r="AE164" i="14"/>
  <c r="R146" i="14"/>
  <c r="A69" i="4"/>
  <c r="C79" i="8"/>
  <c r="C158" i="14"/>
  <c r="B158" i="4"/>
  <c r="D208" i="8"/>
  <c r="AM176" i="14"/>
  <c r="AM188" i="14"/>
  <c r="B144" i="4"/>
  <c r="D206" i="8"/>
  <c r="AM164" i="14"/>
  <c r="B71" i="4"/>
  <c r="D163" i="8"/>
  <c r="R158" i="14"/>
  <c r="A43" i="4"/>
  <c r="C159" i="8"/>
  <c r="Q134" i="14"/>
  <c r="A195" i="3"/>
  <c r="C19" i="8"/>
  <c r="J52" i="14"/>
  <c r="J16" i="14"/>
  <c r="A197" i="3"/>
  <c r="C103" i="8"/>
  <c r="X52" i="14"/>
  <c r="X16" i="14"/>
  <c r="A266" i="3"/>
  <c r="C30" i="8"/>
  <c r="J117" i="14"/>
  <c r="J81" i="14"/>
  <c r="A270" i="3"/>
  <c r="C198" i="8"/>
  <c r="AL117" i="14"/>
  <c r="AL81" i="14"/>
  <c r="B197" i="3"/>
  <c r="D103" i="8"/>
  <c r="Y52" i="14"/>
  <c r="A238" i="3"/>
  <c r="C26" i="8"/>
  <c r="J93" i="14"/>
  <c r="A214" i="3"/>
  <c r="C190" i="8"/>
  <c r="AL69" i="14"/>
  <c r="A210" i="3"/>
  <c r="C22" i="8"/>
  <c r="J69" i="14"/>
  <c r="B113" i="3"/>
  <c r="D151" i="8"/>
  <c r="R87" i="14"/>
  <c r="A116" i="3"/>
  <c r="C236" i="8"/>
  <c r="AE93" i="14"/>
  <c r="A56" i="3"/>
  <c r="C60" i="8"/>
  <c r="C46" i="14"/>
  <c r="A60" i="3"/>
  <c r="C228" i="8"/>
  <c r="AE46" i="14"/>
  <c r="L10" i="3"/>
  <c r="B18" i="3"/>
  <c r="D222" i="8"/>
  <c r="AF10" i="14"/>
  <c r="B41" i="3"/>
  <c r="D57" i="8"/>
  <c r="D28" i="14"/>
  <c r="B46" i="3"/>
  <c r="D226" i="8"/>
  <c r="AF34" i="14"/>
  <c r="B97" i="3"/>
  <c r="D65" i="8"/>
  <c r="D75" i="14"/>
  <c r="B125" i="3"/>
  <c r="D69" i="8"/>
  <c r="D99" i="14"/>
  <c r="A128" i="3"/>
  <c r="C154" i="8"/>
  <c r="Q105" i="14"/>
  <c r="B167" i="3"/>
  <c r="D15" i="8"/>
  <c r="K28" i="14"/>
  <c r="G139" i="8"/>
  <c r="U16" i="14"/>
  <c r="L192" i="3"/>
  <c r="X46" i="14"/>
  <c r="B269" i="3"/>
  <c r="D197" i="8"/>
  <c r="AM111" i="14"/>
  <c r="AM75" i="14"/>
  <c r="G56" i="8"/>
  <c r="G22" i="14"/>
  <c r="B266" i="3"/>
  <c r="D30" i="8"/>
  <c r="K117" i="14"/>
  <c r="B238" i="3"/>
  <c r="D26" i="8"/>
  <c r="K93" i="14"/>
  <c r="K58" i="14"/>
  <c r="L235" i="3"/>
  <c r="AM28" i="14"/>
  <c r="G144" i="8"/>
  <c r="U46" i="14"/>
  <c r="L207" i="3"/>
  <c r="B212" i="3"/>
  <c r="D106" i="8"/>
  <c r="Y69" i="14"/>
  <c r="Y34" i="14"/>
  <c r="B210" i="3"/>
  <c r="D22" i="8"/>
  <c r="K69" i="14"/>
  <c r="B185" i="3"/>
  <c r="D185" i="8"/>
  <c r="AM40" i="14"/>
  <c r="AM4" i="14"/>
  <c r="B184" i="3"/>
  <c r="D102" i="8"/>
  <c r="Y46" i="14"/>
  <c r="Y10" i="14"/>
  <c r="B129" i="3"/>
  <c r="D237" i="8"/>
  <c r="AF99" i="14"/>
  <c r="B128" i="3"/>
  <c r="D154" i="8"/>
  <c r="R105" i="14"/>
  <c r="B126" i="3"/>
  <c r="D70" i="8"/>
  <c r="D105" i="14"/>
  <c r="B87" i="3"/>
  <c r="D231" i="8"/>
  <c r="AF64" i="14"/>
  <c r="B86" i="3"/>
  <c r="D148" i="8"/>
  <c r="R69" i="14"/>
  <c r="L11" i="3"/>
  <c r="B16" i="3"/>
  <c r="D138" i="8"/>
  <c r="R10" i="14"/>
  <c r="B169" i="3"/>
  <c r="D99" i="8"/>
  <c r="A168" i="3"/>
  <c r="C16" i="8"/>
  <c r="J34" i="14"/>
  <c r="B139" i="3"/>
  <c r="D11" i="8"/>
  <c r="K4" i="14"/>
  <c r="A142" i="3"/>
  <c r="C96" i="8"/>
  <c r="X10" i="14"/>
  <c r="AF117" i="14"/>
  <c r="B70" i="3"/>
  <c r="D62" i="8"/>
  <c r="D58" i="14"/>
  <c r="B72" i="3"/>
  <c r="D146" i="8"/>
  <c r="R58" i="14"/>
  <c r="B73" i="3"/>
  <c r="D229" i="8"/>
  <c r="AF52" i="14"/>
  <c r="A70" i="3"/>
  <c r="C62" i="8"/>
  <c r="C58" i="14"/>
  <c r="A74" i="3"/>
  <c r="C230" i="8"/>
  <c r="AE58" i="14"/>
  <c r="A98" i="3"/>
  <c r="C66" i="8"/>
  <c r="C81" i="14"/>
  <c r="B99" i="3"/>
  <c r="D149" i="8"/>
  <c r="R75" i="14"/>
  <c r="Y16" i="14"/>
  <c r="G138" i="8"/>
  <c r="U10" i="14"/>
  <c r="A196" i="3"/>
  <c r="C20" i="8"/>
  <c r="J58" i="14"/>
  <c r="J22" i="14"/>
  <c r="A200" i="3"/>
  <c r="C188" i="8"/>
  <c r="AL22" i="14"/>
  <c r="L191" i="3"/>
  <c r="B45" i="3"/>
  <c r="D225" i="8"/>
  <c r="AF28" i="14"/>
  <c r="B44" i="3"/>
  <c r="D142" i="8"/>
  <c r="R34" i="14"/>
  <c r="B157" i="3"/>
  <c r="D181" i="8"/>
  <c r="AM16" i="14"/>
  <c r="AF123" i="14"/>
  <c r="B156" i="3"/>
  <c r="D98" i="8"/>
  <c r="Y22" i="14"/>
  <c r="R129" i="14"/>
  <c r="B154" i="3"/>
  <c r="D14" i="8"/>
  <c r="K22" i="14"/>
  <c r="D129" i="14"/>
  <c r="B74" i="3"/>
  <c r="D230" i="8"/>
  <c r="AF58" i="14"/>
  <c r="M81" i="3"/>
  <c r="N81" i="3"/>
  <c r="B344" i="3"/>
  <c r="L344" i="3"/>
  <c r="N290" i="3"/>
  <c r="G310" i="8"/>
  <c r="BD46" i="14"/>
  <c r="A170" i="3"/>
  <c r="C100" i="8"/>
  <c r="X34" i="14"/>
  <c r="B267" i="3"/>
  <c r="D113" i="8"/>
  <c r="Y111" i="14"/>
  <c r="Y75" i="14"/>
  <c r="Y28" i="14"/>
  <c r="AM52" i="14"/>
  <c r="AL58" i="14"/>
  <c r="B42" i="3"/>
  <c r="D58" i="8"/>
  <c r="D34" i="14"/>
  <c r="A199" i="3"/>
  <c r="C187" i="8"/>
  <c r="AL52" i="14"/>
  <c r="AL16" i="14"/>
  <c r="L190" i="3"/>
  <c r="B17" i="3"/>
  <c r="D221" i="8"/>
  <c r="AF4" i="14"/>
  <c r="B195" i="3"/>
  <c r="D19" i="8"/>
  <c r="K52" i="14"/>
  <c r="K16" i="14"/>
  <c r="A44" i="3"/>
  <c r="C142" i="8"/>
  <c r="Q34" i="14"/>
  <c r="C354" i="8"/>
  <c r="BG58" i="14"/>
  <c r="AT176" i="14"/>
  <c r="AS188" i="14"/>
  <c r="F23" i="11"/>
  <c r="F23" i="6"/>
  <c r="I10" i="6"/>
  <c r="F17" i="6"/>
  <c r="F15" i="6"/>
  <c r="F18" i="5"/>
  <c r="H16" i="5"/>
  <c r="F16" i="5"/>
  <c r="F23" i="10"/>
  <c r="F19" i="10"/>
  <c r="F196" i="3"/>
  <c r="BD211" i="14"/>
  <c r="D403" i="8"/>
  <c r="BO99" i="14"/>
  <c r="M27" i="10"/>
  <c r="N27" i="10"/>
  <c r="A47" i="10"/>
  <c r="L47" i="10"/>
  <c r="A23" i="10"/>
  <c r="C252" i="8"/>
  <c r="AE188" i="14"/>
  <c r="A41" i="10"/>
  <c r="C291" i="8"/>
  <c r="AS170" i="14"/>
  <c r="A37" i="10"/>
  <c r="C167" i="8"/>
  <c r="Q182" i="14"/>
  <c r="B18" i="10"/>
  <c r="D125" i="8"/>
  <c r="Y182" i="14"/>
  <c r="A15" i="10"/>
  <c r="C42" i="8"/>
  <c r="J188" i="14"/>
  <c r="A17" i="10"/>
  <c r="C84" i="8"/>
  <c r="C188" i="14"/>
  <c r="B33" i="10"/>
  <c r="D43" i="8"/>
  <c r="K194" i="14"/>
  <c r="B22" i="10"/>
  <c r="D251" i="8"/>
  <c r="AF182" i="14"/>
  <c r="G162" i="3"/>
  <c r="I233" i="3"/>
  <c r="M11" i="10"/>
  <c r="N11" i="10"/>
  <c r="A60" i="10"/>
  <c r="F60" i="10"/>
  <c r="B65" i="10"/>
  <c r="D380" i="8"/>
  <c r="BH211" i="14"/>
  <c r="M36" i="4"/>
  <c r="N36" i="4"/>
  <c r="A175" i="4"/>
  <c r="F175" i="4"/>
  <c r="A184" i="4"/>
  <c r="C397" i="8"/>
  <c r="BN64" i="14"/>
  <c r="AZ194" i="14"/>
  <c r="M137" i="4"/>
  <c r="N137" i="4"/>
  <c r="B202" i="4"/>
  <c r="F202" i="4"/>
  <c r="B211" i="4"/>
  <c r="D369" i="8"/>
  <c r="BH146" i="14"/>
  <c r="M37" i="4"/>
  <c r="N37" i="4"/>
  <c r="A162" i="4"/>
  <c r="L162" i="4"/>
  <c r="N211" i="4"/>
  <c r="G369" i="8"/>
  <c r="BK146" i="14"/>
  <c r="BA194" i="14"/>
  <c r="M122" i="4"/>
  <c r="N122" i="4"/>
  <c r="B212" i="4"/>
  <c r="L212" i="4"/>
  <c r="F171" i="4"/>
  <c r="A182" i="4"/>
  <c r="C395" i="8"/>
  <c r="BN52" i="14"/>
  <c r="AZ199" i="14"/>
  <c r="BD176" i="14"/>
  <c r="M9" i="4"/>
  <c r="N9" i="4"/>
  <c r="A165" i="4"/>
  <c r="F165" i="4"/>
  <c r="B175" i="4"/>
  <c r="L175" i="4"/>
  <c r="N184" i="4"/>
  <c r="G397" i="8"/>
  <c r="BR64" i="14"/>
  <c r="H198" i="3"/>
  <c r="G239" i="3"/>
  <c r="F239" i="3"/>
  <c r="D318" i="8"/>
  <c r="BA93" i="14"/>
  <c r="F199" i="3"/>
  <c r="E190" i="3"/>
  <c r="G197" i="3"/>
  <c r="G199" i="3"/>
  <c r="F190" i="3"/>
  <c r="C190" i="3"/>
  <c r="H197" i="3"/>
  <c r="F200" i="3"/>
  <c r="E191" i="3"/>
  <c r="G200" i="3"/>
  <c r="F191" i="3"/>
  <c r="C191" i="3"/>
  <c r="F198" i="3"/>
  <c r="E192" i="3"/>
  <c r="G198" i="3"/>
  <c r="F192" i="3"/>
  <c r="C192" i="3"/>
  <c r="H199" i="3"/>
  <c r="E193" i="3"/>
  <c r="F193" i="3"/>
  <c r="C193" i="3"/>
  <c r="H190" i="3"/>
  <c r="I190" i="3"/>
  <c r="J190" i="3"/>
  <c r="K190" i="3"/>
  <c r="H191" i="3"/>
  <c r="I191" i="3"/>
  <c r="J191" i="3"/>
  <c r="K191" i="3"/>
  <c r="J192" i="3"/>
  <c r="K192" i="3"/>
  <c r="H193" i="3"/>
  <c r="I193" i="3"/>
  <c r="J193" i="3"/>
  <c r="K193" i="3"/>
  <c r="M190" i="3"/>
  <c r="N190" i="3"/>
  <c r="A292" i="3"/>
  <c r="L292" i="3"/>
  <c r="N307" i="3"/>
  <c r="G350" i="8"/>
  <c r="BK34" i="14"/>
  <c r="M221" i="3"/>
  <c r="N221" i="3"/>
  <c r="B335" i="3"/>
  <c r="L335" i="3"/>
  <c r="N350" i="3"/>
  <c r="BD117" i="14"/>
  <c r="M136" i="3"/>
  <c r="N136" i="3"/>
  <c r="A355" i="3"/>
  <c r="L355" i="3"/>
  <c r="N295" i="3"/>
  <c r="G315" i="8"/>
  <c r="BD75" i="14"/>
  <c r="F13" i="3"/>
  <c r="F15" i="3"/>
  <c r="F17" i="3"/>
  <c r="E8" i="3"/>
  <c r="G13" i="3"/>
  <c r="G15" i="3"/>
  <c r="F8" i="3"/>
  <c r="C8" i="3"/>
  <c r="H15" i="3"/>
  <c r="F18" i="3"/>
  <c r="E9" i="3"/>
  <c r="G18" i="3"/>
  <c r="F9" i="3"/>
  <c r="C9" i="3"/>
  <c r="H13" i="3"/>
  <c r="F16" i="3"/>
  <c r="H18" i="3"/>
  <c r="E10" i="3"/>
  <c r="G16" i="3"/>
  <c r="F10" i="3"/>
  <c r="C10" i="3"/>
  <c r="H16" i="3"/>
  <c r="E11" i="3"/>
  <c r="F11" i="3"/>
  <c r="C11" i="3"/>
  <c r="I8" i="3"/>
  <c r="J8" i="3"/>
  <c r="K8" i="3"/>
  <c r="H9" i="3"/>
  <c r="I9" i="3"/>
  <c r="J9" i="3"/>
  <c r="K9" i="3"/>
  <c r="H10" i="3"/>
  <c r="I10" i="3"/>
  <c r="J10" i="3"/>
  <c r="K10" i="3"/>
  <c r="I11" i="3"/>
  <c r="J11" i="3"/>
  <c r="K11" i="3"/>
  <c r="M8" i="3"/>
  <c r="N8" i="3"/>
  <c r="A283" i="3"/>
  <c r="F283" i="3"/>
  <c r="A302" i="3"/>
  <c r="L302" i="3"/>
  <c r="M135" i="3"/>
  <c r="N135" i="3"/>
  <c r="A276" i="3"/>
  <c r="F276" i="3"/>
  <c r="B290" i="3"/>
  <c r="L290" i="3"/>
  <c r="N305" i="3"/>
  <c r="G348" i="8"/>
  <c r="BK22" i="14"/>
  <c r="M137" i="3"/>
  <c r="N137" i="3"/>
  <c r="A335" i="3"/>
  <c r="F335" i="3"/>
  <c r="B349" i="3"/>
  <c r="L349" i="3"/>
  <c r="N363" i="3"/>
  <c r="G355" i="8"/>
  <c r="BK64" i="14"/>
  <c r="M22" i="3"/>
  <c r="N22" i="3"/>
  <c r="A298" i="3"/>
  <c r="F298" i="3"/>
  <c r="B309" i="3"/>
  <c r="D352" i="8"/>
  <c r="BH46" i="14"/>
  <c r="F237" i="3"/>
  <c r="F241" i="3"/>
  <c r="E232" i="3"/>
  <c r="G241" i="3"/>
  <c r="F232" i="3"/>
  <c r="C232" i="3"/>
  <c r="G238" i="3"/>
  <c r="F233" i="3"/>
  <c r="C233" i="3"/>
  <c r="F240" i="3"/>
  <c r="H242" i="3"/>
  <c r="E234" i="3"/>
  <c r="G240" i="3"/>
  <c r="F234" i="3"/>
  <c r="C234" i="3"/>
  <c r="H238" i="3"/>
  <c r="H241" i="3"/>
  <c r="E235" i="3"/>
  <c r="F235" i="3"/>
  <c r="C235" i="3"/>
  <c r="H232" i="3"/>
  <c r="J232" i="3"/>
  <c r="K232" i="3"/>
  <c r="H233" i="3"/>
  <c r="J233" i="3"/>
  <c r="K233" i="3"/>
  <c r="H234" i="3"/>
  <c r="I234" i="3"/>
  <c r="J234" i="3"/>
  <c r="K234" i="3"/>
  <c r="H235" i="3"/>
  <c r="I235" i="3"/>
  <c r="J235" i="3"/>
  <c r="K235" i="3"/>
  <c r="M234" i="3"/>
  <c r="L232" i="3"/>
  <c r="L233" i="3"/>
  <c r="N234" i="3"/>
  <c r="B343" i="3"/>
  <c r="F343" i="3"/>
  <c r="B361" i="3"/>
  <c r="L361" i="3"/>
  <c r="M247" i="3"/>
  <c r="N247" i="3"/>
  <c r="B274" i="3"/>
  <c r="L274" i="3"/>
  <c r="N284" i="3"/>
  <c r="G304" i="8"/>
  <c r="BD10" i="14"/>
  <c r="M165" i="3"/>
  <c r="N165" i="3"/>
  <c r="A333" i="3"/>
  <c r="L333" i="3"/>
  <c r="N346" i="3"/>
  <c r="BD105" i="14"/>
  <c r="L363" i="3"/>
  <c r="N372" i="3"/>
  <c r="G391" i="8"/>
  <c r="BR28" i="14"/>
  <c r="M95" i="3"/>
  <c r="N95" i="3"/>
  <c r="B345" i="3"/>
  <c r="F345" i="3"/>
  <c r="B362" i="3"/>
  <c r="L362" i="3"/>
  <c r="M164" i="3"/>
  <c r="N164" i="3"/>
  <c r="A347" i="3"/>
  <c r="F347" i="3"/>
  <c r="B363" i="3"/>
  <c r="F363" i="3"/>
  <c r="A373" i="3"/>
  <c r="F373" i="3"/>
  <c r="B379" i="3"/>
  <c r="D416" i="8"/>
  <c r="BV16" i="14"/>
  <c r="F182" i="4"/>
  <c r="A189" i="4"/>
  <c r="C418" i="8"/>
  <c r="BU28" i="14"/>
  <c r="M66" i="4"/>
  <c r="N66" i="4"/>
  <c r="A213" i="4"/>
  <c r="F213" i="4"/>
  <c r="A223" i="4"/>
  <c r="C400" i="8"/>
  <c r="BN81" i="14"/>
  <c r="M136" i="4"/>
  <c r="N136" i="4"/>
  <c r="B217" i="4"/>
  <c r="F217" i="4"/>
  <c r="A225" i="4"/>
  <c r="F225" i="4"/>
  <c r="B230" i="4"/>
  <c r="F230" i="4"/>
  <c r="B234" i="4"/>
  <c r="D431" i="8"/>
  <c r="D419" i="8"/>
  <c r="BV34" i="14"/>
  <c r="L308" i="3"/>
  <c r="N316" i="3"/>
  <c r="BR22" i="14"/>
  <c r="F379" i="3"/>
  <c r="A384" i="3"/>
  <c r="C429" i="8"/>
  <c r="C388" i="8"/>
  <c r="BN10" i="14"/>
  <c r="BK87" i="14"/>
  <c r="D391" i="8"/>
  <c r="BO28" i="14"/>
  <c r="M148" i="4"/>
  <c r="N148" i="4"/>
  <c r="A166" i="4"/>
  <c r="L166" i="4"/>
  <c r="N215" i="4"/>
  <c r="BK170" i="14"/>
  <c r="A156" i="4"/>
  <c r="C124" i="8"/>
  <c r="X176" i="14"/>
  <c r="N83" i="4"/>
  <c r="G81" i="8"/>
  <c r="G170" i="14"/>
  <c r="M204" i="3"/>
  <c r="L204" i="3"/>
  <c r="N204" i="3"/>
  <c r="A297" i="3"/>
  <c r="F297" i="3"/>
  <c r="A309" i="3"/>
  <c r="F309" i="3"/>
  <c r="B316" i="3"/>
  <c r="D390" i="8"/>
  <c r="BO22" i="14"/>
  <c r="L223" i="4"/>
  <c r="N230" i="4"/>
  <c r="G421" i="8"/>
  <c r="BY46" i="14"/>
  <c r="BY4" i="14"/>
  <c r="D420" i="8"/>
  <c r="BV40" i="14"/>
  <c r="C431" i="8"/>
  <c r="D365" i="8"/>
  <c r="BH123" i="14"/>
  <c r="D360" i="8"/>
  <c r="BH93" i="14"/>
  <c r="M193" i="3"/>
  <c r="N193" i="3"/>
  <c r="B337" i="3"/>
  <c r="F337" i="3"/>
  <c r="B353" i="3"/>
  <c r="D323" i="8"/>
  <c r="BA123" i="14"/>
  <c r="M176" i="3"/>
  <c r="N176" i="3"/>
  <c r="A289" i="3"/>
  <c r="F289" i="3"/>
  <c r="A305" i="3"/>
  <c r="C348" i="8"/>
  <c r="BG22" i="14"/>
  <c r="M121" i="4"/>
  <c r="N121" i="4"/>
  <c r="B167" i="4"/>
  <c r="L167" i="4"/>
  <c r="N216" i="4"/>
  <c r="G374" i="8"/>
  <c r="BK176" i="14"/>
  <c r="M37" i="3"/>
  <c r="N37" i="3"/>
  <c r="B288" i="3"/>
  <c r="L288" i="3"/>
  <c r="N303" i="3"/>
  <c r="G346" i="8"/>
  <c r="BK10" i="14"/>
  <c r="M38" i="3"/>
  <c r="N38" i="3"/>
  <c r="A350" i="3"/>
  <c r="L350" i="3"/>
  <c r="N364" i="3"/>
  <c r="BK69" i="14"/>
  <c r="M78" i="3"/>
  <c r="N78" i="3"/>
  <c r="A294" i="3"/>
  <c r="L294" i="3"/>
  <c r="N309" i="3"/>
  <c r="G352" i="8"/>
  <c r="BK46" i="14"/>
  <c r="M106" i="3"/>
  <c r="N106" i="3"/>
  <c r="A286" i="3"/>
  <c r="F286" i="3"/>
  <c r="B303" i="3"/>
  <c r="L303" i="3"/>
  <c r="L305" i="3"/>
  <c r="N313" i="3"/>
  <c r="G387" i="8"/>
  <c r="BR4" i="14"/>
  <c r="BK93" i="14"/>
  <c r="M121" i="3"/>
  <c r="N121" i="3"/>
  <c r="A275" i="3"/>
  <c r="F275" i="3"/>
  <c r="B287" i="3"/>
  <c r="D307" i="8"/>
  <c r="BA28" i="14"/>
  <c r="C351" i="8"/>
  <c r="BG40" i="14"/>
  <c r="F224" i="4"/>
  <c r="A230" i="4"/>
  <c r="L230" i="4"/>
  <c r="N234" i="4"/>
  <c r="G431" i="8"/>
  <c r="M51" i="3"/>
  <c r="N51" i="3"/>
  <c r="B295" i="3"/>
  <c r="L295" i="3"/>
  <c r="N175" i="4"/>
  <c r="G365" i="8"/>
  <c r="BK123" i="14"/>
  <c r="M107" i="3"/>
  <c r="N107" i="3"/>
  <c r="A278" i="3"/>
  <c r="F278" i="3"/>
  <c r="B294" i="3"/>
  <c r="F294" i="3"/>
  <c r="B307" i="3"/>
  <c r="D350" i="8"/>
  <c r="BH34" i="14"/>
  <c r="L287" i="3"/>
  <c r="N302" i="3"/>
  <c r="G345" i="8"/>
  <c r="BK4" i="14"/>
  <c r="L379" i="3"/>
  <c r="N384" i="3"/>
  <c r="G429" i="8"/>
  <c r="F316" i="3"/>
  <c r="B321" i="3"/>
  <c r="L321" i="3"/>
  <c r="N111" i="3"/>
  <c r="G67" i="8"/>
  <c r="G87" i="14"/>
  <c r="A267" i="3"/>
  <c r="C113" i="8"/>
  <c r="X111" i="14"/>
  <c r="F234" i="4"/>
  <c r="C42" i="7"/>
  <c r="AC90" i="12"/>
  <c r="Q21" i="2"/>
  <c r="Q341" i="2"/>
  <c r="BM90" i="12"/>
  <c r="G17" i="2"/>
  <c r="H17" i="2"/>
  <c r="G131" i="2"/>
  <c r="F131" i="2"/>
  <c r="H131" i="2"/>
  <c r="I122" i="2"/>
  <c r="F189" i="2"/>
  <c r="H189" i="2"/>
  <c r="G180" i="2"/>
  <c r="F185" i="2"/>
  <c r="E180" i="2"/>
  <c r="G185" i="2"/>
  <c r="G186" i="2"/>
  <c r="F180" i="2"/>
  <c r="D180" i="2"/>
  <c r="I123" i="2"/>
  <c r="H132" i="2"/>
  <c r="G75" i="2"/>
  <c r="G71" i="2"/>
  <c r="G72" i="2"/>
  <c r="F66" i="2"/>
  <c r="F67" i="2"/>
  <c r="F75" i="2"/>
  <c r="I67" i="2"/>
  <c r="H68" i="2"/>
  <c r="H74" i="2"/>
  <c r="F74" i="2"/>
  <c r="I65" i="2"/>
  <c r="I68" i="2"/>
  <c r="B78" i="2"/>
  <c r="B113" i="2"/>
  <c r="G28" i="7"/>
  <c r="S90" i="12"/>
  <c r="B149" i="2"/>
  <c r="F417" i="2"/>
  <c r="I408" i="2"/>
  <c r="H352" i="2"/>
  <c r="G359" i="2"/>
  <c r="F359" i="2"/>
  <c r="I353" i="2"/>
  <c r="J353" i="2"/>
  <c r="G303" i="2"/>
  <c r="I238" i="2"/>
  <c r="I236" i="2"/>
  <c r="I180" i="2"/>
  <c r="H179" i="2"/>
  <c r="I179" i="2"/>
  <c r="J179" i="2"/>
  <c r="I181" i="2"/>
  <c r="H187" i="2"/>
  <c r="E182" i="2"/>
  <c r="H181" i="2"/>
  <c r="J181" i="2"/>
  <c r="G187" i="2"/>
  <c r="F182" i="2"/>
  <c r="F187" i="2"/>
  <c r="I182" i="2"/>
  <c r="F130" i="2"/>
  <c r="H130" i="2"/>
  <c r="H128" i="2"/>
  <c r="E125" i="2"/>
  <c r="H129" i="2"/>
  <c r="G129" i="2"/>
  <c r="F129" i="2"/>
  <c r="G123" i="2"/>
  <c r="H73" i="2"/>
  <c r="H67" i="2"/>
  <c r="J67" i="2"/>
  <c r="F72" i="2"/>
  <c r="H66" i="2"/>
  <c r="J66" i="2"/>
  <c r="H72" i="2"/>
  <c r="H16" i="2"/>
  <c r="H409" i="2"/>
  <c r="J409" i="2"/>
  <c r="H351" i="2"/>
  <c r="J351" i="2"/>
  <c r="F357" i="2"/>
  <c r="H356" i="2"/>
  <c r="G351" i="2"/>
  <c r="F301" i="2"/>
  <c r="G296" i="2"/>
  <c r="I295" i="2"/>
  <c r="G301" i="2"/>
  <c r="H295" i="2"/>
  <c r="J295" i="2"/>
  <c r="I293" i="2"/>
  <c r="H293" i="2"/>
  <c r="J293" i="2"/>
  <c r="H239" i="2"/>
  <c r="J239" i="2"/>
  <c r="H236" i="2"/>
  <c r="J236" i="2"/>
  <c r="G184" i="2"/>
  <c r="H184" i="2"/>
  <c r="E181" i="2"/>
  <c r="H123" i="2"/>
  <c r="J123" i="2"/>
  <c r="F128" i="2"/>
  <c r="G128" i="2"/>
  <c r="F123" i="2"/>
  <c r="H127" i="2"/>
  <c r="H122" i="2"/>
  <c r="G127" i="2"/>
  <c r="F122" i="2"/>
  <c r="H70" i="2"/>
  <c r="G65" i="2"/>
  <c r="H65" i="2"/>
  <c r="F70" i="2"/>
  <c r="E65" i="2"/>
  <c r="G67" i="2"/>
  <c r="E67" i="2"/>
  <c r="D67" i="2"/>
  <c r="H9" i="2"/>
  <c r="J9" i="2"/>
  <c r="F13" i="2"/>
  <c r="H13" i="2"/>
  <c r="G8" i="2"/>
  <c r="E10" i="2"/>
  <c r="H410" i="2"/>
  <c r="F413" i="2"/>
  <c r="I410" i="2"/>
  <c r="J410" i="2"/>
  <c r="H408" i="2"/>
  <c r="H407" i="2"/>
  <c r="J407" i="2"/>
  <c r="G412" i="2"/>
  <c r="G353" i="2"/>
  <c r="I350" i="2"/>
  <c r="H355" i="2"/>
  <c r="G350" i="2"/>
  <c r="E352" i="2"/>
  <c r="I352" i="2"/>
  <c r="H350" i="2"/>
  <c r="J350" i="2"/>
  <c r="G299" i="2"/>
  <c r="H298" i="2"/>
  <c r="G298" i="2"/>
  <c r="F295" i="2"/>
  <c r="E353" i="2"/>
  <c r="C60" i="7"/>
  <c r="AO198" i="12"/>
  <c r="A213" i="2"/>
  <c r="B142" i="2"/>
  <c r="D30" i="7"/>
  <c r="R144" i="12"/>
  <c r="F225" i="2"/>
  <c r="J122" i="2"/>
  <c r="BN144" i="12"/>
  <c r="B454" i="2"/>
  <c r="L67" i="2"/>
  <c r="F124" i="2"/>
  <c r="E49" i="2"/>
  <c r="E620" i="2"/>
  <c r="G175" i="2"/>
  <c r="F254" i="2"/>
  <c r="J182" i="2"/>
  <c r="D220" i="2"/>
  <c r="D163" i="2"/>
  <c r="K238" i="2"/>
  <c r="G59" i="7"/>
  <c r="AQ171" i="12"/>
  <c r="B320" i="2"/>
  <c r="AD63" i="12"/>
  <c r="G625" i="2"/>
  <c r="G325" i="2"/>
  <c r="G74" i="7"/>
  <c r="BC198" i="12"/>
  <c r="A56" i="2"/>
  <c r="C25" i="7"/>
  <c r="Q9" i="12"/>
  <c r="K293" i="2"/>
  <c r="C43" i="7"/>
  <c r="AC117" i="12"/>
  <c r="D26" i="7"/>
  <c r="R36" i="12"/>
  <c r="A156" i="2"/>
  <c r="C58" i="7"/>
  <c r="AO144" i="12"/>
  <c r="D87" i="7"/>
  <c r="BN171" i="12"/>
  <c r="B220" i="2"/>
  <c r="BM144" i="12"/>
  <c r="A170" i="2"/>
  <c r="C17" i="7"/>
  <c r="E171" i="12"/>
  <c r="B99" i="2"/>
  <c r="D56" i="7"/>
  <c r="AP90" i="12"/>
  <c r="G632" i="2"/>
  <c r="G639" i="2"/>
  <c r="F639" i="2"/>
  <c r="C54" i="7"/>
  <c r="AO36" i="12"/>
  <c r="D12" i="7"/>
  <c r="F36" i="12"/>
  <c r="K68" i="2"/>
  <c r="Q398" i="2"/>
  <c r="G72" i="7"/>
  <c r="BC144" i="12"/>
  <c r="F346" i="2"/>
  <c r="Q391" i="2"/>
  <c r="B377" i="2"/>
  <c r="G104" i="2"/>
  <c r="G179" i="2"/>
  <c r="E28" i="2"/>
  <c r="G438" i="2"/>
  <c r="F368" i="2"/>
  <c r="L65" i="2"/>
  <c r="G47" i="2"/>
  <c r="E35" i="2"/>
  <c r="D11" i="7"/>
  <c r="F9" i="12"/>
  <c r="B249" i="2"/>
  <c r="F161" i="2"/>
  <c r="D54" i="7"/>
  <c r="AP36" i="12"/>
  <c r="B42" i="2"/>
  <c r="B56" i="2"/>
  <c r="D40" i="7"/>
  <c r="AD36" i="12"/>
  <c r="A277" i="2"/>
  <c r="AP144" i="12"/>
  <c r="B156" i="2"/>
  <c r="F375" i="2"/>
  <c r="A142" i="2"/>
  <c r="D71" i="7"/>
  <c r="BB117" i="12"/>
  <c r="A78" i="2"/>
  <c r="F83" i="2"/>
  <c r="C67" i="2"/>
  <c r="G382" i="2"/>
  <c r="G346" i="2"/>
  <c r="G375" i="2"/>
  <c r="G232" i="2"/>
  <c r="C44" i="7"/>
  <c r="AC144" i="12"/>
  <c r="A85" i="2"/>
  <c r="Q256" i="2"/>
  <c r="Q363" i="2"/>
  <c r="D55" i="7"/>
  <c r="AP63" i="12"/>
  <c r="B92" i="2"/>
  <c r="L123" i="2"/>
  <c r="K123" i="2"/>
  <c r="M123" i="2"/>
  <c r="G459" i="2"/>
  <c r="L409" i="2"/>
  <c r="Q327" i="2"/>
  <c r="F8" i="2"/>
  <c r="F26" i="2"/>
  <c r="E66" i="2"/>
  <c r="E293" i="2"/>
  <c r="D83" i="7"/>
  <c r="BN63" i="12"/>
  <c r="G161" i="2"/>
  <c r="Q433" i="2"/>
  <c r="G45" i="7"/>
  <c r="AE171" i="12"/>
  <c r="J68" i="2"/>
  <c r="B306" i="2"/>
  <c r="D13" i="7"/>
  <c r="F63" i="12"/>
  <c r="Q192" i="2"/>
  <c r="G31" i="7"/>
  <c r="S171" i="12"/>
  <c r="B49" i="2"/>
  <c r="D81" i="7"/>
  <c r="BN9" i="12"/>
  <c r="E8" i="2"/>
  <c r="C8" i="2"/>
  <c r="A341" i="2"/>
  <c r="BA90" i="12"/>
  <c r="K237" i="2"/>
  <c r="L239" i="2"/>
  <c r="A106" i="2"/>
  <c r="A192" i="2"/>
  <c r="C72" i="7"/>
  <c r="BA144" i="12"/>
  <c r="A398" i="2"/>
  <c r="G268" i="2"/>
  <c r="K9" i="2"/>
  <c r="F97" i="2"/>
  <c r="G97" i="2"/>
  <c r="F211" i="2"/>
  <c r="G211" i="2"/>
  <c r="A92" i="2"/>
  <c r="Q28" i="2"/>
  <c r="G26" i="7"/>
  <c r="S36" i="12"/>
  <c r="Q426" i="2"/>
  <c r="Q334" i="2"/>
  <c r="G41" i="7"/>
  <c r="AE63" i="12"/>
  <c r="D14" i="7"/>
  <c r="F90" i="12"/>
  <c r="B313" i="2"/>
  <c r="G409" i="2"/>
  <c r="F175" i="2"/>
  <c r="F104" i="2"/>
  <c r="F197" i="2"/>
  <c r="K353" i="2"/>
  <c r="DK36" i="12"/>
  <c r="DK63" i="12"/>
  <c r="F410" i="2"/>
  <c r="G26" i="2"/>
  <c r="L10" i="2"/>
  <c r="K295" i="2"/>
  <c r="G332" i="2"/>
  <c r="G239" i="2"/>
  <c r="F389" i="2"/>
  <c r="E627" i="2"/>
  <c r="A49" i="2"/>
  <c r="C81" i="7"/>
  <c r="BM9" i="12"/>
  <c r="F438" i="2"/>
  <c r="E501" i="2"/>
  <c r="D508" i="2"/>
  <c r="D480" i="2"/>
  <c r="E480" i="2"/>
  <c r="G478" i="2"/>
  <c r="L182" i="2"/>
  <c r="F232" i="2"/>
  <c r="G583" i="2"/>
  <c r="D711" i="2"/>
  <c r="E571" i="2"/>
  <c r="F576" i="2"/>
  <c r="AQ90" i="12"/>
  <c r="Q99" i="2"/>
  <c r="E124" i="2"/>
  <c r="G122" i="2"/>
  <c r="A99" i="2"/>
  <c r="C180" i="2"/>
  <c r="E239" i="2"/>
  <c r="C239" i="2"/>
  <c r="C85" i="7"/>
  <c r="BM117" i="12"/>
  <c r="A163" i="2"/>
  <c r="F125" i="2"/>
  <c r="C125" i="2"/>
  <c r="G86" i="7"/>
  <c r="BO144" i="12"/>
  <c r="C45" i="7"/>
  <c r="AC171" i="12"/>
  <c r="B419" i="2"/>
  <c r="D17" i="7"/>
  <c r="F171" i="12"/>
  <c r="C87" i="7"/>
  <c r="BM171" i="12"/>
  <c r="A220" i="2"/>
  <c r="E142" i="2"/>
  <c r="E206" i="2"/>
  <c r="D578" i="2"/>
  <c r="D501" i="2"/>
  <c r="D515" i="2"/>
  <c r="A113" i="2"/>
  <c r="Q313" i="2"/>
  <c r="G11" i="7"/>
  <c r="G9" i="12"/>
  <c r="Q277" i="2"/>
  <c r="G67" i="7"/>
  <c r="BC9" i="12"/>
  <c r="F47" i="2"/>
  <c r="L11" i="2"/>
  <c r="F396" i="2"/>
  <c r="C40" i="7"/>
  <c r="AC36" i="12"/>
  <c r="A270" i="2"/>
  <c r="AQ36" i="12"/>
  <c r="Q42" i="2"/>
  <c r="G87" i="7"/>
  <c r="BO171" i="12"/>
  <c r="F653" i="2"/>
  <c r="G653" i="2"/>
  <c r="AO9" i="12"/>
  <c r="F140" i="2"/>
  <c r="K11" i="2"/>
  <c r="F40" i="2"/>
  <c r="G40" i="2"/>
  <c r="K8" i="2"/>
  <c r="F445" i="2"/>
  <c r="K410" i="2"/>
  <c r="G445" i="2"/>
  <c r="G238" i="2"/>
  <c r="D28" i="7"/>
  <c r="R90" i="12"/>
  <c r="B85" i="2"/>
  <c r="A28" i="2"/>
  <c r="C26" i="7"/>
  <c r="Q36" i="12"/>
  <c r="F282" i="2"/>
  <c r="G282" i="2"/>
  <c r="G452" i="2"/>
  <c r="F118" i="2"/>
  <c r="G225" i="2"/>
  <c r="K182" i="2"/>
  <c r="F294" i="2"/>
  <c r="G408" i="2"/>
  <c r="J352" i="2"/>
  <c r="E350" i="2"/>
  <c r="B284" i="2"/>
  <c r="D68" i="7"/>
  <c r="BB36" i="12"/>
  <c r="G723" i="2"/>
  <c r="L237" i="2"/>
  <c r="F382" i="2"/>
  <c r="L350" i="2"/>
  <c r="E192" i="2"/>
  <c r="G703" i="2"/>
  <c r="E220" i="2"/>
  <c r="F485" i="2"/>
  <c r="G492" i="2"/>
  <c r="G506" i="2"/>
  <c r="G563" i="2"/>
  <c r="F703" i="2"/>
  <c r="D698" i="2"/>
  <c r="D684" i="2"/>
  <c r="E684" i="2"/>
  <c r="E677" i="2"/>
  <c r="G696" i="2"/>
  <c r="E551" i="2"/>
  <c r="F506" i="2"/>
  <c r="F492" i="2"/>
  <c r="F542" i="2"/>
  <c r="D239" i="2"/>
  <c r="B384" i="2"/>
  <c r="D44" i="7"/>
  <c r="AD144" i="12"/>
  <c r="Q419" i="2"/>
  <c r="G17" i="7"/>
  <c r="G171" i="12"/>
  <c r="C39" i="7"/>
  <c r="AC9" i="12"/>
  <c r="A263" i="2"/>
  <c r="AP28" i="14"/>
  <c r="N251" i="3"/>
  <c r="G27" i="8"/>
  <c r="N99" i="14"/>
  <c r="A125" i="3"/>
  <c r="C69" i="8"/>
  <c r="C99" i="14"/>
  <c r="A127" i="3"/>
  <c r="C153" i="8"/>
  <c r="Q99" i="14"/>
  <c r="A129" i="3"/>
  <c r="C237" i="8"/>
  <c r="AE99" i="14"/>
  <c r="N15" i="4"/>
  <c r="G155" i="8"/>
  <c r="U111" i="14"/>
  <c r="A209" i="3"/>
  <c r="C21" i="8"/>
  <c r="J64" i="14"/>
  <c r="D53" i="7"/>
  <c r="AP9" i="12"/>
  <c r="B35" i="2"/>
  <c r="G85" i="7"/>
  <c r="BO117" i="12"/>
  <c r="Q163" i="2"/>
  <c r="D72" i="7"/>
  <c r="BB144" i="12"/>
  <c r="B398" i="2"/>
  <c r="C68" i="7"/>
  <c r="BA36" i="12"/>
  <c r="D42" i="7"/>
  <c r="AD90" i="12"/>
  <c r="B327" i="2"/>
  <c r="N255" i="3"/>
  <c r="G195" i="8"/>
  <c r="AP99" i="14"/>
  <c r="N139" i="3"/>
  <c r="G11" i="8"/>
  <c r="N4" i="14"/>
  <c r="A71" i="3"/>
  <c r="C145" i="8"/>
  <c r="Q52" i="14"/>
  <c r="A69" i="3"/>
  <c r="C61" i="8"/>
  <c r="C52" i="14"/>
  <c r="A73" i="3"/>
  <c r="C229" i="8"/>
  <c r="AE52" i="14"/>
  <c r="Q447" i="2"/>
  <c r="G68" i="7"/>
  <c r="BC36" i="12"/>
  <c r="Q284" i="2"/>
  <c r="N73" i="3"/>
  <c r="G229" i="8"/>
  <c r="AI52" i="14"/>
  <c r="N55" i="3"/>
  <c r="G59" i="8"/>
  <c r="G40" i="14"/>
  <c r="A241" i="3"/>
  <c r="C193" i="8"/>
  <c r="AL87" i="14"/>
  <c r="A239" i="3"/>
  <c r="C109" i="8"/>
  <c r="X87" i="14"/>
  <c r="A237" i="3"/>
  <c r="C25" i="8"/>
  <c r="J87" i="14"/>
  <c r="O180" i="2"/>
  <c r="B186" i="2"/>
  <c r="A189" i="2"/>
  <c r="A227" i="2"/>
  <c r="A185" i="2"/>
  <c r="C32" i="7"/>
  <c r="Q198" i="12"/>
  <c r="A299" i="2"/>
  <c r="Q130" i="2"/>
  <c r="N254" i="3"/>
  <c r="B43" i="4"/>
  <c r="D159" i="8"/>
  <c r="R134" i="14"/>
  <c r="A46" i="4"/>
  <c r="C244" i="8"/>
  <c r="AE140" i="14"/>
  <c r="A42" i="4"/>
  <c r="C76" i="8"/>
  <c r="C140" i="14"/>
  <c r="N158" i="4"/>
  <c r="G208" i="8"/>
  <c r="AP176" i="14"/>
  <c r="N98" i="4"/>
  <c r="G32" i="8"/>
  <c r="N129" i="14"/>
  <c r="B58" i="4"/>
  <c r="D162" i="8"/>
  <c r="R152" i="14"/>
  <c r="B56" i="4"/>
  <c r="D78" i="8"/>
  <c r="D152" i="14"/>
  <c r="N58" i="4"/>
  <c r="G162" i="8"/>
  <c r="U152" i="14"/>
  <c r="B98" i="4"/>
  <c r="D32" i="8"/>
  <c r="K129" i="14"/>
  <c r="B100" i="4"/>
  <c r="D116" i="8"/>
  <c r="Y129" i="14"/>
  <c r="B101" i="4"/>
  <c r="D199" i="8"/>
  <c r="AM123" i="14"/>
  <c r="N60" i="4"/>
  <c r="G246" i="8"/>
  <c r="AI152" i="14"/>
  <c r="B153" i="4"/>
  <c r="D39" i="8"/>
  <c r="K170" i="14"/>
  <c r="N14" i="11"/>
  <c r="G87" i="8"/>
  <c r="G205" i="14"/>
  <c r="N22" i="10"/>
  <c r="G251" i="8"/>
  <c r="AI182" i="14"/>
  <c r="A33" i="10"/>
  <c r="C43" i="8"/>
  <c r="J194" i="14"/>
  <c r="A35" i="10"/>
  <c r="C127" i="8"/>
  <c r="X194" i="14"/>
  <c r="A391" i="2"/>
  <c r="A302" i="2"/>
  <c r="C69" i="7"/>
  <c r="BA63" i="12"/>
  <c r="A298" i="2"/>
  <c r="A300" i="2"/>
  <c r="A320" i="2"/>
  <c r="Q129" i="2"/>
  <c r="Q149" i="2"/>
  <c r="O410" i="2"/>
  <c r="B413" i="2"/>
  <c r="Q185" i="2"/>
  <c r="Q199" i="2"/>
  <c r="Q75" i="2"/>
  <c r="B415" i="2"/>
  <c r="B416" i="2"/>
  <c r="B447" i="2"/>
  <c r="N74" i="3"/>
  <c r="G230" i="8"/>
  <c r="AI58" i="14"/>
  <c r="N56" i="3"/>
  <c r="G60" i="8"/>
  <c r="G46" i="14"/>
  <c r="B239" i="3"/>
  <c r="D109" i="8"/>
  <c r="Y87" i="14"/>
  <c r="N200" i="3"/>
  <c r="G188" i="8"/>
  <c r="AP58" i="14"/>
  <c r="N224" i="3"/>
  <c r="G24" i="8"/>
  <c r="N81" i="14"/>
  <c r="A112" i="3"/>
  <c r="C68" i="8"/>
  <c r="C93" i="14"/>
  <c r="N155" i="3"/>
  <c r="G97" i="8"/>
  <c r="AB16" i="14"/>
  <c r="B13" i="3"/>
  <c r="D53" i="8"/>
  <c r="D4" i="14"/>
  <c r="A16" i="3"/>
  <c r="C138" i="8"/>
  <c r="Q10" i="14"/>
  <c r="N241" i="3"/>
  <c r="G193" i="8"/>
  <c r="AP87" i="14"/>
  <c r="N209" i="3"/>
  <c r="G21" i="8"/>
  <c r="N64" i="14"/>
  <c r="A100" i="3"/>
  <c r="C150" i="8"/>
  <c r="Q81" i="14"/>
  <c r="B102" i="3"/>
  <c r="D234" i="8"/>
  <c r="AF81" i="14"/>
  <c r="N85" i="3"/>
  <c r="G147" i="8"/>
  <c r="U64" i="14"/>
  <c r="B172" i="3"/>
  <c r="D184" i="8"/>
  <c r="AM34" i="14"/>
  <c r="N59" i="3"/>
  <c r="G227" i="8"/>
  <c r="AI40" i="14"/>
  <c r="N41" i="3"/>
  <c r="G57" i="8"/>
  <c r="G28" i="14"/>
  <c r="B228" i="3"/>
  <c r="D192" i="8"/>
  <c r="AM81" i="14"/>
  <c r="A226" i="3"/>
  <c r="C108" i="8"/>
  <c r="X81" i="14"/>
  <c r="N70" i="3"/>
  <c r="G62" i="8"/>
  <c r="G58" i="14"/>
  <c r="N88" i="3"/>
  <c r="G232" i="8"/>
  <c r="AI69" i="14"/>
  <c r="B240" i="3"/>
  <c r="D110" i="8"/>
  <c r="Y93" i="14"/>
  <c r="B241" i="3"/>
  <c r="D193" i="8"/>
  <c r="AM87" i="14"/>
  <c r="N114" i="3"/>
  <c r="G152" i="8"/>
  <c r="U93" i="14"/>
  <c r="B182" i="3"/>
  <c r="D18" i="8"/>
  <c r="K46" i="14"/>
  <c r="N158" i="3"/>
  <c r="G182" i="8"/>
  <c r="AP22" i="14"/>
  <c r="N265" i="3"/>
  <c r="G29" i="8"/>
  <c r="N111" i="14"/>
  <c r="B84" i="3"/>
  <c r="D64" i="8"/>
  <c r="D69" i="14"/>
  <c r="U58" i="14"/>
  <c r="A172" i="3"/>
  <c r="C184" i="8"/>
  <c r="AL34" i="14"/>
  <c r="N270" i="3"/>
  <c r="G198" i="8"/>
  <c r="AP117" i="14"/>
  <c r="N154" i="3"/>
  <c r="G14" i="8"/>
  <c r="N22" i="14"/>
  <c r="N46" i="4"/>
  <c r="G244" i="8"/>
  <c r="AI140" i="14"/>
  <c r="N70" i="4"/>
  <c r="G80" i="8"/>
  <c r="G164" i="14"/>
  <c r="A154" i="4"/>
  <c r="C40" i="8"/>
  <c r="J176" i="14"/>
  <c r="B155" i="4"/>
  <c r="D123" i="8"/>
  <c r="Y170" i="14"/>
  <c r="N116" i="4"/>
  <c r="G202" i="8"/>
  <c r="AP140" i="14"/>
  <c r="N140" i="4"/>
  <c r="G38" i="8"/>
  <c r="N164" i="14"/>
  <c r="N15" i="6"/>
  <c r="G46" i="8"/>
  <c r="N211" i="14"/>
  <c r="N19" i="10"/>
  <c r="G126" i="8"/>
  <c r="AB188" i="14"/>
  <c r="L9" i="11"/>
  <c r="A17" i="11"/>
  <c r="C172" i="8"/>
  <c r="Q211" i="14"/>
  <c r="B18" i="11"/>
  <c r="D255" i="8"/>
  <c r="AF205" i="14"/>
  <c r="Q298" i="2"/>
  <c r="O122" i="2"/>
  <c r="Q15" i="2"/>
  <c r="Q35" i="2"/>
  <c r="A241" i="2"/>
  <c r="N13" i="4"/>
  <c r="G71" i="8"/>
  <c r="G111" i="14"/>
  <c r="N73" i="4"/>
  <c r="G247" i="8"/>
  <c r="AI158" i="14"/>
  <c r="A127" i="4"/>
  <c r="C119" i="8"/>
  <c r="X146" i="14"/>
  <c r="N69" i="4"/>
  <c r="G79" i="8"/>
  <c r="G158" i="14"/>
  <c r="N45" i="4"/>
  <c r="G243" i="8"/>
  <c r="AI134" i="14"/>
  <c r="A157" i="4"/>
  <c r="C207" i="8"/>
  <c r="AL170" i="14"/>
  <c r="N169" i="3"/>
  <c r="G99" i="8"/>
  <c r="AB28" i="14"/>
  <c r="A31" i="3"/>
  <c r="C223" i="8"/>
  <c r="AE16" i="14"/>
  <c r="A29" i="3"/>
  <c r="C139" i="8"/>
  <c r="Q16" i="14"/>
  <c r="N99" i="4"/>
  <c r="G115" i="8"/>
  <c r="AB123" i="14"/>
  <c r="B41" i="4"/>
  <c r="D75" i="8"/>
  <c r="D134" i="14"/>
  <c r="B46" i="4"/>
  <c r="D244" i="8"/>
  <c r="AF140" i="14"/>
  <c r="N18" i="5"/>
  <c r="G254" i="8"/>
  <c r="AI199" i="14"/>
  <c r="N17" i="6"/>
  <c r="G130" i="8"/>
  <c r="AB211" i="14"/>
  <c r="B40" i="10"/>
  <c r="D212" i="8"/>
  <c r="AM199" i="14"/>
  <c r="N198" i="3"/>
  <c r="G104" i="8"/>
  <c r="AB58" i="14"/>
  <c r="A46" i="3"/>
  <c r="C226" i="8"/>
  <c r="AE34" i="14"/>
  <c r="N210" i="3"/>
  <c r="G22" i="8"/>
  <c r="N69" i="14"/>
  <c r="N242" i="3"/>
  <c r="G194" i="8"/>
  <c r="AP93" i="14"/>
  <c r="N125" i="3"/>
  <c r="G69" i="8"/>
  <c r="G99" i="14"/>
  <c r="N31" i="3"/>
  <c r="G223" i="8"/>
  <c r="AI16" i="14"/>
  <c r="N33" i="10"/>
  <c r="G43" i="8"/>
  <c r="N194" i="14"/>
  <c r="B13" i="5"/>
  <c r="D85" i="8"/>
  <c r="D194" i="14"/>
  <c r="N20" i="10"/>
  <c r="G209" i="8"/>
  <c r="AP182" i="14"/>
  <c r="Q127" i="2"/>
  <c r="A416" i="2"/>
  <c r="O407" i="2"/>
  <c r="Q18" i="2"/>
  <c r="G82" i="7"/>
  <c r="BO36" i="12"/>
  <c r="Q128" i="2"/>
  <c r="A417" i="2"/>
  <c r="A454" i="2"/>
  <c r="B414" i="2"/>
  <c r="N14" i="5"/>
  <c r="G86" i="8"/>
  <c r="G199" i="14"/>
  <c r="A38" i="10"/>
  <c r="C168" i="8"/>
  <c r="Q188" i="14"/>
  <c r="N39" i="10"/>
  <c r="G211" i="8"/>
  <c r="AP194" i="14"/>
  <c r="N14" i="10"/>
  <c r="G41" i="8"/>
  <c r="N182" i="14"/>
  <c r="N41" i="4"/>
  <c r="G75" i="8"/>
  <c r="G134" i="14"/>
  <c r="N17" i="4"/>
  <c r="G239" i="8"/>
  <c r="AI111" i="14"/>
  <c r="Q377" i="2"/>
  <c r="N15" i="3"/>
  <c r="G137" i="8"/>
  <c r="U4" i="14"/>
  <c r="N17" i="3"/>
  <c r="G221" i="8"/>
  <c r="AI4" i="14"/>
  <c r="A265" i="3"/>
  <c r="C29" i="8"/>
  <c r="J111" i="14"/>
  <c r="N102" i="4"/>
  <c r="G200" i="8"/>
  <c r="AP129" i="14"/>
  <c r="B84" i="4"/>
  <c r="D82" i="8"/>
  <c r="D176" i="14"/>
  <c r="N18" i="10"/>
  <c r="G125" i="8"/>
  <c r="AB182" i="14"/>
  <c r="N14" i="6"/>
  <c r="G45" i="8"/>
  <c r="N205" i="14"/>
  <c r="A22" i="11"/>
  <c r="C337" i="8"/>
  <c r="AZ205" i="14"/>
  <c r="A16" i="11"/>
  <c r="C171" i="8"/>
  <c r="Q205" i="14"/>
  <c r="N16" i="5"/>
  <c r="G170" i="8"/>
  <c r="U199" i="14"/>
  <c r="B18" i="6"/>
  <c r="D213" i="8"/>
  <c r="AM205" i="14"/>
  <c r="N23" i="10"/>
  <c r="G252" i="8"/>
  <c r="AI188" i="14"/>
  <c r="N15" i="11"/>
  <c r="G88" i="8"/>
  <c r="G211" i="14"/>
  <c r="B37" i="10"/>
  <c r="D167" i="8"/>
  <c r="R182" i="14"/>
  <c r="N23" i="6"/>
  <c r="G336" i="8"/>
  <c r="BD199" i="14"/>
  <c r="N17" i="11"/>
  <c r="G172" i="8"/>
  <c r="U211" i="14"/>
  <c r="B20" i="10"/>
  <c r="D209" i="8"/>
  <c r="AM182" i="14"/>
  <c r="N115" i="3"/>
  <c r="G235" i="8"/>
  <c r="AI87" i="14"/>
  <c r="N97" i="3"/>
  <c r="G65" i="8"/>
  <c r="G75" i="14"/>
  <c r="N30" i="3"/>
  <c r="G140" i="8"/>
  <c r="U22" i="14"/>
  <c r="N197" i="3"/>
  <c r="G103" i="8"/>
  <c r="AB52" i="14"/>
  <c r="A41" i="3"/>
  <c r="C57" i="8"/>
  <c r="C28" i="14"/>
  <c r="B302" i="2"/>
  <c r="Q187" i="2"/>
  <c r="N18" i="3"/>
  <c r="G222" i="8"/>
  <c r="AI10" i="14"/>
  <c r="N112" i="3"/>
  <c r="G68" i="8"/>
  <c r="G93" i="14"/>
  <c r="N186" i="3"/>
  <c r="G186" i="8"/>
  <c r="AP46" i="14"/>
  <c r="N266" i="3"/>
  <c r="G30" i="8"/>
  <c r="N117" i="14"/>
  <c r="N32" i="3"/>
  <c r="G224" i="8"/>
  <c r="AI22" i="14"/>
  <c r="N126" i="3"/>
  <c r="G70" i="8"/>
  <c r="G105" i="14"/>
  <c r="N130" i="3"/>
  <c r="G238" i="8"/>
  <c r="AI105" i="14"/>
  <c r="N14" i="3"/>
  <c r="G54" i="8"/>
  <c r="G10" i="14"/>
  <c r="N256" i="3"/>
  <c r="G196" i="8"/>
  <c r="AP105" i="14"/>
  <c r="N140" i="3"/>
  <c r="G12" i="8"/>
  <c r="N10" i="14"/>
  <c r="N74" i="4"/>
  <c r="G248" i="8"/>
  <c r="AI164" i="14"/>
  <c r="N14" i="4"/>
  <c r="G72" i="8"/>
  <c r="G117" i="14"/>
  <c r="N97" i="4"/>
  <c r="G31" i="8"/>
  <c r="N123" i="14"/>
  <c r="N157" i="4"/>
  <c r="G207" i="8"/>
  <c r="AP170" i="14"/>
  <c r="N130" i="4"/>
  <c r="G204" i="8"/>
  <c r="AP152" i="14"/>
  <c r="N126" i="4"/>
  <c r="G36" i="8"/>
  <c r="N152" i="14"/>
  <c r="B73" i="4"/>
  <c r="D247" i="8"/>
  <c r="AF158" i="14"/>
  <c r="N32" i="4"/>
  <c r="G242" i="8"/>
  <c r="AI129" i="14"/>
  <c r="N56" i="4"/>
  <c r="G78" i="8"/>
  <c r="G152" i="14"/>
  <c r="N72" i="4"/>
  <c r="G164" i="8"/>
  <c r="U164" i="14"/>
  <c r="B113" i="4"/>
  <c r="D117" i="8"/>
  <c r="Y134" i="14"/>
  <c r="N19" i="6"/>
  <c r="G214" i="8"/>
  <c r="AP211" i="14"/>
  <c r="B21" i="11"/>
  <c r="D296" i="8"/>
  <c r="AT199" i="14"/>
  <c r="N157" i="3"/>
  <c r="G181" i="8"/>
  <c r="AP16" i="14"/>
  <c r="N167" i="3"/>
  <c r="G15" i="8"/>
  <c r="N28" i="14"/>
  <c r="N227" i="3"/>
  <c r="G191" i="8"/>
  <c r="AP75" i="14"/>
  <c r="N52" i="14"/>
  <c r="N199" i="3"/>
  <c r="G187" i="8"/>
  <c r="AP52" i="14"/>
  <c r="N237" i="3"/>
  <c r="G25" i="8"/>
  <c r="N87" i="14"/>
  <c r="N101" i="3"/>
  <c r="G233" i="8"/>
  <c r="AI75" i="14"/>
  <c r="N83" i="3"/>
  <c r="G63" i="8"/>
  <c r="G64" i="14"/>
  <c r="N84" i="3"/>
  <c r="G64" i="8"/>
  <c r="G69" i="14"/>
  <c r="N102" i="3"/>
  <c r="G234" i="8"/>
  <c r="AI81" i="14"/>
  <c r="N181" i="3"/>
  <c r="G17" i="8"/>
  <c r="N40" i="14"/>
  <c r="N143" i="3"/>
  <c r="G179" i="8"/>
  <c r="AP4" i="14"/>
  <c r="N129" i="3"/>
  <c r="G237" i="8"/>
  <c r="AI99" i="14"/>
  <c r="N13" i="3"/>
  <c r="G53" i="8"/>
  <c r="G4" i="14"/>
  <c r="N98" i="3"/>
  <c r="G66" i="8"/>
  <c r="G81" i="14"/>
  <c r="N116" i="3"/>
  <c r="G236" i="8"/>
  <c r="AI93" i="14"/>
  <c r="N213" i="3"/>
  <c r="G189" i="8"/>
  <c r="AP64" i="14"/>
  <c r="N238" i="3"/>
  <c r="G26" i="8"/>
  <c r="N93" i="14"/>
  <c r="N252" i="3"/>
  <c r="G28" i="8"/>
  <c r="N105" i="14"/>
  <c r="AP34" i="14"/>
  <c r="N125" i="4"/>
  <c r="G35" i="8"/>
  <c r="N146" i="14"/>
  <c r="N129" i="4"/>
  <c r="G203" i="8"/>
  <c r="AP146" i="14"/>
  <c r="N153" i="4"/>
  <c r="G39" i="8"/>
  <c r="N170" i="14"/>
  <c r="N101" i="4"/>
  <c r="G199" i="8"/>
  <c r="AP123" i="14"/>
  <c r="N144" i="4"/>
  <c r="G206" i="8"/>
  <c r="AP164" i="14"/>
  <c r="N112" i="4"/>
  <c r="G34" i="8"/>
  <c r="N140" i="14"/>
  <c r="N42" i="10"/>
  <c r="G292" i="8"/>
  <c r="AW176" i="14"/>
  <c r="N37" i="10"/>
  <c r="G167" i="8"/>
  <c r="U182" i="14"/>
  <c r="N21" i="11"/>
  <c r="G296" i="8"/>
  <c r="AW199" i="14"/>
  <c r="N16" i="6"/>
  <c r="G129" i="8"/>
  <c r="AB205" i="14"/>
  <c r="N16" i="10"/>
  <c r="G83" i="8"/>
  <c r="G182" i="14"/>
  <c r="N17" i="5"/>
  <c r="G253" i="8"/>
  <c r="AI194" i="14"/>
  <c r="N196" i="3"/>
  <c r="G20" i="8"/>
  <c r="N58" i="14"/>
  <c r="N228" i="3"/>
  <c r="G192" i="8"/>
  <c r="AP81" i="14"/>
  <c r="N153" i="3"/>
  <c r="G13" i="8"/>
  <c r="N16" i="14"/>
  <c r="N60" i="3"/>
  <c r="G228" i="8"/>
  <c r="AI46" i="14"/>
  <c r="N45" i="3"/>
  <c r="G225" i="8"/>
  <c r="AI28" i="14"/>
  <c r="N27" i="3"/>
  <c r="G55" i="8"/>
  <c r="G16" i="14"/>
  <c r="N18" i="4"/>
  <c r="G240" i="8"/>
  <c r="AI117" i="14"/>
  <c r="N42" i="4"/>
  <c r="G76" i="8"/>
  <c r="G140" i="14"/>
  <c r="N88" i="4"/>
  <c r="G250" i="8"/>
  <c r="AI176" i="14"/>
  <c r="N28" i="4"/>
  <c r="G74" i="8"/>
  <c r="G129" i="14"/>
  <c r="N21" i="10"/>
  <c r="G210" i="8"/>
  <c r="AP188" i="14"/>
  <c r="N34" i="10"/>
  <c r="G44" i="8"/>
  <c r="N199" i="14"/>
  <c r="A22" i="10"/>
  <c r="C251" i="8"/>
  <c r="AE182" i="14"/>
  <c r="N38" i="10"/>
  <c r="G168" i="8"/>
  <c r="U188" i="14"/>
  <c r="N41" i="10"/>
  <c r="G291" i="8"/>
  <c r="AW170" i="14"/>
  <c r="N115" i="4"/>
  <c r="G201" i="8"/>
  <c r="AP134" i="14"/>
  <c r="N40" i="10"/>
  <c r="G212" i="8"/>
  <c r="AP199" i="14"/>
  <c r="N15" i="10"/>
  <c r="G42" i="8"/>
  <c r="N188" i="14"/>
  <c r="B334" i="2"/>
  <c r="D69" i="7"/>
  <c r="BB63" i="12"/>
  <c r="Q142" i="2"/>
  <c r="G30" i="7"/>
  <c r="S144" i="12"/>
  <c r="G29" i="7"/>
  <c r="S117" i="12"/>
  <c r="Q135" i="2"/>
  <c r="A249" i="2"/>
  <c r="C11" i="7"/>
  <c r="E9" i="12"/>
  <c r="D73" i="7"/>
  <c r="BB171" i="12"/>
  <c r="D18" i="7"/>
  <c r="F198" i="12"/>
  <c r="B426" i="2"/>
  <c r="A306" i="2"/>
  <c r="C13" i="7"/>
  <c r="E63" i="12"/>
  <c r="G112" i="8"/>
  <c r="AB105" i="14"/>
  <c r="AB22" i="14"/>
  <c r="Q56" i="2"/>
  <c r="D46" i="7"/>
  <c r="AD198" i="12"/>
  <c r="B440" i="2"/>
  <c r="Q156" i="2"/>
  <c r="G58" i="7"/>
  <c r="AQ144" i="12"/>
  <c r="D59" i="7"/>
  <c r="AP171" i="12"/>
  <c r="B206" i="2"/>
  <c r="D45" i="7"/>
  <c r="AD171" i="12"/>
  <c r="B433" i="2"/>
  <c r="Q113" i="2"/>
  <c r="G84" i="7"/>
  <c r="BO90" i="12"/>
  <c r="C14" i="7"/>
  <c r="E90" i="12"/>
  <c r="A313" i="2"/>
  <c r="G60" i="7"/>
  <c r="AQ198" i="12"/>
  <c r="Q213" i="2"/>
  <c r="C74" i="7"/>
  <c r="BA198" i="12"/>
  <c r="C73" i="7"/>
  <c r="BA171" i="12"/>
  <c r="A447" i="2"/>
  <c r="Q306" i="2"/>
  <c r="G13" i="7"/>
  <c r="G63" i="12"/>
  <c r="C41" i="7"/>
  <c r="AC63" i="12"/>
  <c r="G735" i="2"/>
  <c r="F735" i="2"/>
  <c r="G595" i="2"/>
  <c r="F14" i="6"/>
  <c r="I11" i="6"/>
  <c r="G14" i="6"/>
  <c r="G34" i="10"/>
  <c r="G33" i="10"/>
  <c r="H33" i="10"/>
  <c r="G15" i="10"/>
  <c r="F14" i="10"/>
  <c r="G14" i="11"/>
  <c r="F14" i="11"/>
  <c r="H9" i="5"/>
  <c r="H14" i="5"/>
  <c r="F14" i="5"/>
  <c r="G11" i="5"/>
  <c r="I10" i="5"/>
  <c r="G17" i="10"/>
  <c r="F16" i="10"/>
  <c r="D351" i="2"/>
  <c r="C351" i="2"/>
  <c r="C182" i="2"/>
  <c r="K125" i="2"/>
  <c r="M125" i="2"/>
  <c r="N125" i="2"/>
  <c r="L293" i="2"/>
  <c r="M293" i="2"/>
  <c r="C18" i="7"/>
  <c r="E198" i="12"/>
  <c r="A426" i="2"/>
  <c r="Q92" i="2"/>
  <c r="G55" i="7"/>
  <c r="AQ63" i="12"/>
  <c r="F646" i="2"/>
  <c r="G646" i="2"/>
  <c r="G716" i="2"/>
  <c r="F716" i="2"/>
  <c r="F147" i="2"/>
  <c r="G147" i="2"/>
  <c r="G90" i="2"/>
  <c r="K66" i="2"/>
  <c r="F90" i="2"/>
  <c r="F65" i="2"/>
  <c r="F68" i="2"/>
  <c r="G318" i="2"/>
  <c r="L294" i="2"/>
  <c r="F325" i="2"/>
  <c r="K294" i="2"/>
  <c r="M294" i="2"/>
  <c r="F311" i="2"/>
  <c r="G311" i="2"/>
  <c r="G204" i="2"/>
  <c r="K180" i="2"/>
  <c r="M180" i="2"/>
  <c r="M11" i="2"/>
  <c r="F204" i="2"/>
  <c r="F111" i="2"/>
  <c r="M237" i="2"/>
  <c r="N237" i="2"/>
  <c r="D8" i="2"/>
  <c r="C10" i="2"/>
  <c r="G10" i="2"/>
  <c r="D10" i="2"/>
  <c r="D65" i="2"/>
  <c r="C65" i="2"/>
  <c r="F181" i="2"/>
  <c r="C181" i="2"/>
  <c r="K181" i="2"/>
  <c r="L181" i="2"/>
  <c r="M181" i="2"/>
  <c r="N181" i="2"/>
  <c r="F179" i="2"/>
  <c r="E11" i="2"/>
  <c r="F238" i="2"/>
  <c r="C238" i="2"/>
  <c r="D238" i="2"/>
  <c r="G294" i="2"/>
  <c r="A206" i="2"/>
  <c r="C59" i="7"/>
  <c r="AO171" i="12"/>
  <c r="C9" i="2"/>
  <c r="D9" i="2"/>
  <c r="C16" i="7"/>
  <c r="E144" i="12"/>
  <c r="A370" i="2"/>
  <c r="Q270" i="2"/>
  <c r="G40" i="7"/>
  <c r="AE36" i="12"/>
  <c r="G261" i="2"/>
  <c r="F261" i="2"/>
  <c r="K239" i="2"/>
  <c r="M239" i="2"/>
  <c r="N239" i="2"/>
  <c r="F61" i="2"/>
  <c r="K10" i="2"/>
  <c r="M10" i="2"/>
  <c r="F54" i="2"/>
  <c r="L410" i="2"/>
  <c r="M410" i="2"/>
  <c r="G431" i="2"/>
  <c r="F431" i="2"/>
  <c r="K409" i="2"/>
  <c r="M409" i="2"/>
  <c r="L407" i="2"/>
  <c r="G118" i="2"/>
  <c r="L66" i="2"/>
  <c r="A199" i="2"/>
  <c r="G32" i="7"/>
  <c r="S198" i="12"/>
  <c r="G57" i="7"/>
  <c r="AQ117" i="12"/>
  <c r="A334" i="2"/>
  <c r="G53" i="7"/>
  <c r="AQ9" i="12"/>
  <c r="C88" i="7"/>
  <c r="BM198" i="12"/>
  <c r="G27" i="7"/>
  <c r="S63" i="12"/>
  <c r="Q440" i="2"/>
  <c r="F293" i="2"/>
  <c r="F11" i="2"/>
  <c r="K408" i="2"/>
  <c r="M408" i="2"/>
  <c r="M8" i="2"/>
  <c r="N8" i="2"/>
  <c r="L9" i="2"/>
  <c r="M9" i="2"/>
  <c r="A149" i="2"/>
  <c r="D88" i="7"/>
  <c r="BN198" i="12"/>
  <c r="G88" i="7"/>
  <c r="BO198" i="12"/>
  <c r="L68" i="2"/>
  <c r="M68" i="2"/>
  <c r="G410" i="2"/>
  <c r="E122" i="2"/>
  <c r="C66" i="2"/>
  <c r="F318" i="2"/>
  <c r="G54" i="2"/>
  <c r="G61" i="2"/>
  <c r="F407" i="2"/>
  <c r="C407" i="2"/>
  <c r="F409" i="2"/>
  <c r="C409" i="2"/>
  <c r="N409" i="2"/>
  <c r="G236" i="2"/>
  <c r="G81" i="7"/>
  <c r="BO9" i="12"/>
  <c r="Q49" i="2"/>
  <c r="G667" i="2"/>
  <c r="F667" i="2"/>
  <c r="G689" i="2"/>
  <c r="F689" i="2"/>
  <c r="F289" i="2"/>
  <c r="G289" i="2"/>
  <c r="K236" i="2"/>
  <c r="M236" i="2"/>
  <c r="L238" i="2"/>
  <c r="M238" i="2"/>
  <c r="F33" i="2"/>
  <c r="G33" i="2"/>
  <c r="G197" i="2"/>
  <c r="K179" i="2"/>
  <c r="L179" i="2"/>
  <c r="M179" i="2"/>
  <c r="K352" i="2"/>
  <c r="L351" i="2"/>
  <c r="G396" i="2"/>
  <c r="L353" i="2"/>
  <c r="M353" i="2"/>
  <c r="F236" i="2"/>
  <c r="D236" i="2"/>
  <c r="E294" i="2"/>
  <c r="G293" i="2"/>
  <c r="F350" i="2"/>
  <c r="F352" i="2"/>
  <c r="G352" i="2"/>
  <c r="D352" i="2"/>
  <c r="D407" i="2"/>
  <c r="C410" i="2"/>
  <c r="D410" i="2"/>
  <c r="G83" i="7"/>
  <c r="BO63" i="12"/>
  <c r="F682" i="2"/>
  <c r="G181" i="2"/>
  <c r="D181" i="2"/>
  <c r="K65" i="2"/>
  <c r="M65" i="2"/>
  <c r="D237" i="2"/>
  <c r="L295" i="2"/>
  <c r="M295" i="2"/>
  <c r="G254" i="2"/>
  <c r="B199" i="2"/>
  <c r="F424" i="2"/>
  <c r="E408" i="2"/>
  <c r="E123" i="2"/>
  <c r="G125" i="2"/>
  <c r="D125" i="2"/>
  <c r="E68" i="2"/>
  <c r="G66" i="2"/>
  <c r="D66" i="2"/>
  <c r="F520" i="2"/>
  <c r="G520" i="2"/>
  <c r="F168" i="2"/>
  <c r="G168" i="2"/>
  <c r="G154" i="2"/>
  <c r="K122" i="2"/>
  <c r="F154" i="2"/>
  <c r="F218" i="2"/>
  <c r="G218" i="2"/>
  <c r="J180" i="2"/>
  <c r="N180" i="2"/>
  <c r="E179" i="2"/>
  <c r="B21" i="2"/>
  <c r="D25" i="7"/>
  <c r="R9" i="12"/>
  <c r="J238" i="2"/>
  <c r="C236" i="2"/>
  <c r="C124" i="2"/>
  <c r="N124" i="2"/>
  <c r="B163" i="2"/>
  <c r="D85" i="7"/>
  <c r="BN117" i="12"/>
  <c r="D15" i="7"/>
  <c r="F117" i="12"/>
  <c r="B363" i="2"/>
  <c r="E135" i="2"/>
  <c r="E163" i="2"/>
  <c r="E170" i="2"/>
  <c r="D677" i="2"/>
  <c r="F339" i="2"/>
  <c r="G339" i="2"/>
  <c r="L296" i="2"/>
  <c r="K351" i="2"/>
  <c r="F403" i="2"/>
  <c r="L352" i="2"/>
  <c r="K350" i="2"/>
  <c r="M350" i="2"/>
  <c r="M182" i="2"/>
  <c r="G403" i="2"/>
  <c r="F660" i="2"/>
  <c r="F296" i="2"/>
  <c r="F353" i="2"/>
  <c r="C353" i="2"/>
  <c r="N353" i="2"/>
  <c r="G39" i="7"/>
  <c r="AE9" i="12"/>
  <c r="Q263" i="2"/>
  <c r="D28" i="2"/>
  <c r="D206" i="2"/>
  <c r="G499" i="2"/>
  <c r="F513" i="2"/>
  <c r="F556" i="2"/>
  <c r="F618" i="2"/>
  <c r="D648" i="2"/>
  <c r="F696" i="2"/>
  <c r="L122" i="2"/>
  <c r="G140" i="2"/>
  <c r="K407" i="2"/>
  <c r="G424" i="2"/>
  <c r="G83" i="2"/>
  <c r="K67" i="2"/>
  <c r="M67" i="2"/>
  <c r="N67" i="2"/>
  <c r="E213" i="2"/>
  <c r="J408" i="2"/>
  <c r="J65" i="2"/>
  <c r="E398" i="2"/>
  <c r="G527" i="2"/>
  <c r="E648" i="2"/>
  <c r="E698" i="2"/>
  <c r="E320" i="2"/>
  <c r="G124" i="2"/>
  <c r="D124" i="2"/>
  <c r="G68" i="2"/>
  <c r="D284" i="2"/>
  <c r="E613" i="2"/>
  <c r="D662" i="2"/>
  <c r="D558" i="2"/>
  <c r="G182" i="2"/>
  <c r="D182" i="2"/>
  <c r="D353" i="2"/>
  <c r="D408" i="2"/>
  <c r="C408" i="2"/>
  <c r="N408" i="2"/>
  <c r="N410" i="2"/>
  <c r="D293" i="2"/>
  <c r="C293" i="2"/>
  <c r="C68" i="2"/>
  <c r="N68" i="2"/>
  <c r="D68" i="2"/>
  <c r="D294" i="2"/>
  <c r="C294" i="2"/>
  <c r="N294" i="2"/>
  <c r="N238" i="2"/>
  <c r="N10" i="2"/>
  <c r="M66" i="2"/>
  <c r="N66" i="2"/>
  <c r="M122" i="2"/>
  <c r="D122" i="2"/>
  <c r="C122" i="2"/>
  <c r="D409" i="2"/>
  <c r="D11" i="2"/>
  <c r="C11" i="2"/>
  <c r="N65" i="2"/>
  <c r="M407" i="2"/>
  <c r="N407" i="2"/>
  <c r="M351" i="2"/>
  <c r="N351" i="2"/>
  <c r="N236" i="2"/>
  <c r="D179" i="2"/>
  <c r="C179" i="2"/>
  <c r="C123" i="2"/>
  <c r="N123" i="2"/>
  <c r="D123" i="2"/>
  <c r="D350" i="2"/>
  <c r="C350" i="2"/>
  <c r="M352" i="2"/>
  <c r="C352" i="2"/>
  <c r="N9" i="2"/>
  <c r="N182" i="2"/>
  <c r="P410" i="2"/>
  <c r="P409" i="2"/>
  <c r="Q409" i="2"/>
  <c r="A604" i="2"/>
  <c r="P407" i="2"/>
  <c r="P408" i="2"/>
  <c r="Q408" i="2"/>
  <c r="B470" i="2"/>
  <c r="N122" i="2"/>
  <c r="N350" i="2"/>
  <c r="N179" i="2"/>
  <c r="P239" i="2"/>
  <c r="Q239" i="2"/>
  <c r="P236" i="2"/>
  <c r="Q236" i="2"/>
  <c r="P238" i="2"/>
  <c r="Q238" i="2"/>
  <c r="P237" i="2"/>
  <c r="Q237" i="2"/>
  <c r="N293" i="2"/>
  <c r="P66" i="2"/>
  <c r="P68" i="2"/>
  <c r="Q68" i="2"/>
  <c r="P67" i="2"/>
  <c r="P65" i="2"/>
  <c r="Q65" i="2"/>
  <c r="Q66" i="2"/>
  <c r="Q407" i="2"/>
  <c r="A464" i="2"/>
  <c r="Q410" i="2"/>
  <c r="B610" i="2"/>
  <c r="N11" i="2"/>
  <c r="P10" i="2"/>
  <c r="Q10" i="2"/>
  <c r="N352" i="2"/>
  <c r="Q67" i="2"/>
  <c r="A470" i="2"/>
  <c r="Q606" i="2"/>
  <c r="D116" i="7"/>
  <c r="CL198" i="12"/>
  <c r="B522" i="2"/>
  <c r="F470" i="2"/>
  <c r="B534" i="2"/>
  <c r="Q466" i="2"/>
  <c r="A610" i="2"/>
  <c r="F464" i="2"/>
  <c r="B531" i="2"/>
  <c r="C110" i="7"/>
  <c r="CK36" i="12"/>
  <c r="A480" i="2"/>
  <c r="Q465" i="2"/>
  <c r="B604" i="2"/>
  <c r="Q608" i="2"/>
  <c r="B467" i="2"/>
  <c r="B464" i="2"/>
  <c r="Q605" i="2"/>
  <c r="A605" i="2"/>
  <c r="Q467" i="2"/>
  <c r="P351" i="2"/>
  <c r="Q351" i="2"/>
  <c r="B463" i="2"/>
  <c r="P352" i="2"/>
  <c r="Q352" i="2"/>
  <c r="A609" i="2"/>
  <c r="P350" i="2"/>
  <c r="Q350" i="2"/>
  <c r="A469" i="2"/>
  <c r="P353" i="2"/>
  <c r="Q353" i="2"/>
  <c r="B603" i="2"/>
  <c r="A603" i="2"/>
  <c r="Q464" i="2"/>
  <c r="Q607" i="2"/>
  <c r="A465" i="2"/>
  <c r="P180" i="2"/>
  <c r="Q180" i="2"/>
  <c r="B468" i="2"/>
  <c r="P182" i="2"/>
  <c r="Q182" i="2"/>
  <c r="B608" i="2"/>
  <c r="P179" i="2"/>
  <c r="Q179" i="2"/>
  <c r="A466" i="2"/>
  <c r="P181" i="2"/>
  <c r="Q181" i="2"/>
  <c r="A606" i="2"/>
  <c r="P122" i="2"/>
  <c r="Q122" i="2"/>
  <c r="A467" i="2"/>
  <c r="P124" i="2"/>
  <c r="Q124" i="2"/>
  <c r="A607" i="2"/>
  <c r="P123" i="2"/>
  <c r="Q123" i="2"/>
  <c r="B465" i="2"/>
  <c r="P125" i="2"/>
  <c r="Q125" i="2"/>
  <c r="B605" i="2"/>
  <c r="F604" i="2"/>
  <c r="B671" i="2"/>
  <c r="C96" i="7"/>
  <c r="BY36" i="12"/>
  <c r="A620" i="2"/>
  <c r="P9" i="2"/>
  <c r="Q9" i="2"/>
  <c r="P8" i="2"/>
  <c r="Q8" i="2"/>
  <c r="L610" i="2"/>
  <c r="D102" i="7"/>
  <c r="BZ198" i="12"/>
  <c r="B662" i="2"/>
  <c r="Q468" i="2"/>
  <c r="B607" i="2"/>
  <c r="P11" i="2"/>
  <c r="Q11" i="2"/>
  <c r="B641" i="2"/>
  <c r="D99" i="7"/>
  <c r="BZ117" i="12"/>
  <c r="F607" i="2"/>
  <c r="A673" i="2"/>
  <c r="A641" i="2"/>
  <c r="L607" i="2"/>
  <c r="C99" i="7"/>
  <c r="BY117" i="12"/>
  <c r="F608" i="2"/>
  <c r="B673" i="2"/>
  <c r="D129" i="7"/>
  <c r="CX171" i="12"/>
  <c r="D100" i="7"/>
  <c r="BZ144" i="12"/>
  <c r="B648" i="2"/>
  <c r="G111" i="7"/>
  <c r="CM63" i="12"/>
  <c r="Q480" i="2"/>
  <c r="A655" i="2"/>
  <c r="C101" i="7"/>
  <c r="BY171" i="12"/>
  <c r="F609" i="2"/>
  <c r="A674" i="2"/>
  <c r="Q627" i="2"/>
  <c r="G97" i="7"/>
  <c r="CA63" i="12"/>
  <c r="B620" i="2"/>
  <c r="L604" i="2"/>
  <c r="D96" i="7"/>
  <c r="BZ36" i="12"/>
  <c r="D123" i="7"/>
  <c r="CX9" i="12"/>
  <c r="B537" i="2"/>
  <c r="F531" i="2"/>
  <c r="A567" i="2"/>
  <c r="Q508" i="2"/>
  <c r="G114" i="7"/>
  <c r="CM144" i="12"/>
  <c r="Q604" i="2"/>
  <c r="A463" i="2"/>
  <c r="B677" i="2"/>
  <c r="L671" i="2"/>
  <c r="D127" i="7"/>
  <c r="CX117" i="12"/>
  <c r="L467" i="2"/>
  <c r="Q533" i="2"/>
  <c r="A501" i="2"/>
  <c r="C113" i="7"/>
  <c r="CK117" i="12"/>
  <c r="F468" i="2"/>
  <c r="B533" i="2"/>
  <c r="B508" i="2"/>
  <c r="D114" i="7"/>
  <c r="CL144" i="12"/>
  <c r="A613" i="2"/>
  <c r="C95" i="7"/>
  <c r="BY9" i="12"/>
  <c r="L603" i="2"/>
  <c r="L463" i="2"/>
  <c r="Q671" i="2"/>
  <c r="B473" i="2"/>
  <c r="D109" i="7"/>
  <c r="CL9" i="12"/>
  <c r="B480" i="2"/>
  <c r="L464" i="2"/>
  <c r="Q672" i="2"/>
  <c r="D110" i="7"/>
  <c r="CL36" i="12"/>
  <c r="Q487" i="2"/>
  <c r="G110" i="7"/>
  <c r="CM36" i="12"/>
  <c r="C102" i="7"/>
  <c r="BY198" i="12"/>
  <c r="A662" i="2"/>
  <c r="F610" i="2"/>
  <c r="B674" i="2"/>
  <c r="Q603" i="2"/>
  <c r="B469" i="2"/>
  <c r="D97" i="7"/>
  <c r="BZ63" i="12"/>
  <c r="L605" i="2"/>
  <c r="B627" i="2"/>
  <c r="F606" i="2"/>
  <c r="B672" i="2"/>
  <c r="A634" i="2"/>
  <c r="C98" i="7"/>
  <c r="BY90" i="12"/>
  <c r="C111" i="7"/>
  <c r="CK63" i="12"/>
  <c r="A487" i="2"/>
  <c r="L465" i="2"/>
  <c r="Q531" i="2"/>
  <c r="D95" i="7"/>
  <c r="BZ9" i="12"/>
  <c r="B613" i="2"/>
  <c r="F603" i="2"/>
  <c r="A671" i="2"/>
  <c r="G113" i="7"/>
  <c r="CM117" i="12"/>
  <c r="Q501" i="2"/>
  <c r="F467" i="2"/>
  <c r="A533" i="2"/>
  <c r="B501" i="2"/>
  <c r="D113" i="7"/>
  <c r="CL117" i="12"/>
  <c r="Q494" i="2"/>
  <c r="G112" i="7"/>
  <c r="CM90" i="12"/>
  <c r="Q634" i="2"/>
  <c r="G98" i="7"/>
  <c r="CA90" i="12"/>
  <c r="B609" i="2"/>
  <c r="Q463" i="2"/>
  <c r="D111" i="7"/>
  <c r="CL63" i="12"/>
  <c r="B487" i="2"/>
  <c r="F465" i="2"/>
  <c r="A532" i="2"/>
  <c r="F466" i="2"/>
  <c r="B532" i="2"/>
  <c r="A494" i="2"/>
  <c r="C112" i="7"/>
  <c r="CK90" i="12"/>
  <c r="Q641" i="2"/>
  <c r="G99" i="7"/>
  <c r="CA117" i="12"/>
  <c r="A515" i="2"/>
  <c r="C115" i="7"/>
  <c r="CK171" i="12"/>
  <c r="F469" i="2"/>
  <c r="A534" i="2"/>
  <c r="A627" i="2"/>
  <c r="C97" i="7"/>
  <c r="BY63" i="12"/>
  <c r="F605" i="2"/>
  <c r="A672" i="2"/>
  <c r="Q648" i="2"/>
  <c r="G100" i="7"/>
  <c r="CA144" i="12"/>
  <c r="B558" i="2"/>
  <c r="L534" i="2"/>
  <c r="D126" i="7"/>
  <c r="CX90" i="12"/>
  <c r="C116" i="7"/>
  <c r="CK198" i="12"/>
  <c r="L470" i="2"/>
  <c r="Q674" i="2"/>
  <c r="A522" i="2"/>
  <c r="G109" i="7"/>
  <c r="CM9" i="12"/>
  <c r="Q473" i="2"/>
  <c r="L533" i="2"/>
  <c r="Q568" i="2"/>
  <c r="Q578" i="2"/>
  <c r="C125" i="7"/>
  <c r="A551" i="2"/>
  <c r="Q537" i="2"/>
  <c r="G123" i="7"/>
  <c r="CY9" i="12"/>
  <c r="Q551" i="2"/>
  <c r="G124" i="7"/>
  <c r="C109" i="7"/>
  <c r="CK9" i="12"/>
  <c r="A473" i="2"/>
  <c r="F463" i="2"/>
  <c r="A531" i="2"/>
  <c r="F567" i="2"/>
  <c r="A587" i="2"/>
  <c r="L587" i="2"/>
  <c r="C137" i="7"/>
  <c r="DI9" i="12"/>
  <c r="A571" i="2"/>
  <c r="G130" i="7"/>
  <c r="CY198" i="12"/>
  <c r="Q698" i="2"/>
  <c r="A558" i="2"/>
  <c r="C126" i="7"/>
  <c r="CW90" i="12"/>
  <c r="F534" i="2"/>
  <c r="B568" i="2"/>
  <c r="F532" i="2"/>
  <c r="B567" i="2"/>
  <c r="C124" i="7"/>
  <c r="A544" i="2"/>
  <c r="D101" i="7"/>
  <c r="BZ171" i="12"/>
  <c r="L609" i="2"/>
  <c r="B655" i="2"/>
  <c r="C127" i="7"/>
  <c r="CW117" i="12"/>
  <c r="A677" i="2"/>
  <c r="F671" i="2"/>
  <c r="A707" i="2"/>
  <c r="D115" i="7"/>
  <c r="CL171" i="12"/>
  <c r="L469" i="2"/>
  <c r="Q673" i="2"/>
  <c r="B515" i="2"/>
  <c r="Q684" i="2"/>
  <c r="G128" i="7"/>
  <c r="CY144" i="12"/>
  <c r="Q620" i="2"/>
  <c r="G96" i="7"/>
  <c r="CA36" i="12"/>
  <c r="C129" i="7"/>
  <c r="CW171" i="12"/>
  <c r="A691" i="2"/>
  <c r="L673" i="2"/>
  <c r="Q708" i="2"/>
  <c r="Q718" i="2"/>
  <c r="F672" i="2"/>
  <c r="B707" i="2"/>
  <c r="D139" i="7"/>
  <c r="DJ63" i="12"/>
  <c r="A684" i="2"/>
  <c r="C128" i="7"/>
  <c r="CW144" i="12"/>
  <c r="G95" i="7"/>
  <c r="CA9" i="12"/>
  <c r="Q613" i="2"/>
  <c r="F674" i="2"/>
  <c r="B708" i="2"/>
  <c r="A698" i="2"/>
  <c r="C130" i="7"/>
  <c r="CW198" i="12"/>
  <c r="B698" i="2"/>
  <c r="D130" i="7"/>
  <c r="CX198" i="12"/>
  <c r="L674" i="2"/>
  <c r="G127" i="7"/>
  <c r="CY117" i="12"/>
  <c r="Q677" i="2"/>
  <c r="C147" i="7"/>
  <c r="DU9" i="12"/>
  <c r="CY36" i="12"/>
  <c r="S282" i="12"/>
  <c r="CW36" i="12"/>
  <c r="Q282" i="12"/>
  <c r="A537" i="2"/>
  <c r="L531" i="2"/>
  <c r="C123" i="7"/>
  <c r="CW9" i="12"/>
  <c r="D140" i="7"/>
  <c r="L708" i="2"/>
  <c r="Q727" i="2"/>
  <c r="B718" i="2"/>
  <c r="G129" i="7"/>
  <c r="CY171" i="12"/>
  <c r="Q691" i="2"/>
  <c r="A711" i="2"/>
  <c r="L707" i="2"/>
  <c r="C139" i="7"/>
  <c r="DI63" i="12"/>
  <c r="D138" i="7"/>
  <c r="DJ36" i="12"/>
  <c r="L568" i="2"/>
  <c r="Q587" i="2"/>
  <c r="B578" i="2"/>
  <c r="CW63" i="12"/>
  <c r="Q309" i="12"/>
  <c r="AD282" i="12"/>
  <c r="DJ90" i="12"/>
  <c r="G80" i="3"/>
  <c r="D80" i="3"/>
  <c r="G53" i="4"/>
  <c r="G22" i="4"/>
  <c r="G25" i="4"/>
  <c r="I8" i="5"/>
  <c r="H11" i="5"/>
  <c r="I11" i="5"/>
  <c r="J11" i="5"/>
  <c r="G81" i="3"/>
  <c r="G53" i="3"/>
  <c r="G38" i="3"/>
  <c r="F19" i="11"/>
  <c r="G10" i="4"/>
  <c r="G8" i="4"/>
  <c r="G122" i="3"/>
  <c r="G64" i="4"/>
  <c r="G38" i="4"/>
  <c r="I12" i="6"/>
  <c r="F19" i="6"/>
  <c r="G40" i="10"/>
  <c r="F39" i="10"/>
  <c r="G20" i="10"/>
  <c r="G148" i="4"/>
  <c r="G135" i="4"/>
  <c r="G121" i="4"/>
  <c r="G108" i="4"/>
  <c r="G234" i="3"/>
  <c r="G233" i="3"/>
  <c r="G191" i="3"/>
  <c r="G192" i="3"/>
  <c r="G178" i="3"/>
  <c r="G177" i="3"/>
  <c r="G107" i="4"/>
  <c r="G137" i="4"/>
  <c r="G134" i="4"/>
  <c r="G21" i="10"/>
  <c r="H21" i="10"/>
  <c r="G18" i="6"/>
  <c r="H9" i="6"/>
  <c r="F18" i="6"/>
  <c r="G11" i="10"/>
  <c r="G207" i="3"/>
  <c r="G149" i="4"/>
  <c r="I8" i="6"/>
  <c r="G120" i="4"/>
  <c r="G263" i="3"/>
  <c r="G218" i="3"/>
  <c r="H40" i="10"/>
  <c r="G29" i="10"/>
  <c r="G19" i="6"/>
  <c r="H19" i="6"/>
  <c r="G232" i="3"/>
  <c r="D232" i="3"/>
  <c r="G123" i="4"/>
  <c r="D123" i="4"/>
  <c r="G219" i="3"/>
  <c r="H18" i="6"/>
  <c r="G94" i="4"/>
  <c r="G9" i="10"/>
  <c r="H20" i="10"/>
  <c r="H39" i="10"/>
  <c r="G262" i="3"/>
  <c r="F40" i="10"/>
  <c r="G64" i="3"/>
  <c r="K296" i="2"/>
  <c r="M296" i="2"/>
  <c r="B544" i="2"/>
  <c r="D124" i="7"/>
  <c r="L532" i="2"/>
  <c r="Q567" i="2"/>
  <c r="Q571" i="2"/>
  <c r="B571" i="2"/>
  <c r="D137" i="7"/>
  <c r="DJ9" i="12"/>
  <c r="L567" i="2"/>
  <c r="L672" i="2"/>
  <c r="Q707" i="2"/>
  <c r="Q711" i="2"/>
  <c r="D128" i="7"/>
  <c r="CX144" i="12"/>
  <c r="B684" i="2"/>
  <c r="G140" i="7"/>
  <c r="B711" i="2"/>
  <c r="A590" i="2"/>
  <c r="F707" i="2"/>
  <c r="A727" i="2"/>
  <c r="A730" i="2"/>
  <c r="F727" i="2"/>
  <c r="B551" i="2"/>
  <c r="F533" i="2"/>
  <c r="A568" i="2"/>
  <c r="D125" i="7"/>
  <c r="G148" i="7"/>
  <c r="DW36" i="12"/>
  <c r="Q730" i="2"/>
  <c r="Q590" i="2"/>
  <c r="G147" i="7"/>
  <c r="DW9" i="12"/>
  <c r="E295" i="2"/>
  <c r="B691" i="2"/>
  <c r="F673" i="2"/>
  <c r="A708" i="2"/>
  <c r="E296" i="2"/>
  <c r="F9" i="11"/>
  <c r="G16" i="11"/>
  <c r="H16" i="11"/>
  <c r="H10" i="5"/>
  <c r="J10" i="5"/>
  <c r="E11" i="5"/>
  <c r="G16" i="5"/>
  <c r="F11" i="5"/>
  <c r="D11" i="5"/>
  <c r="J8" i="5"/>
  <c r="G15" i="5"/>
  <c r="G28" i="10"/>
  <c r="H37" i="10"/>
  <c r="F37" i="10"/>
  <c r="G80" i="4"/>
  <c r="G81" i="4"/>
  <c r="G78" i="4"/>
  <c r="G79" i="4"/>
  <c r="G65" i="4"/>
  <c r="G52" i="4"/>
  <c r="D52" i="4"/>
  <c r="G24" i="4"/>
  <c r="G23" i="4"/>
  <c r="G11" i="4"/>
  <c r="G95" i="3"/>
  <c r="G78" i="3"/>
  <c r="G66" i="3"/>
  <c r="D52" i="3"/>
  <c r="G51" i="3"/>
  <c r="G50" i="3"/>
  <c r="G39" i="3"/>
  <c r="G11" i="6"/>
  <c r="E9" i="6"/>
  <c r="F11" i="6"/>
  <c r="G8" i="6"/>
  <c r="F36" i="10"/>
  <c r="G36" i="10"/>
  <c r="H36" i="10"/>
  <c r="G19" i="10"/>
  <c r="F18" i="10"/>
  <c r="G8" i="10"/>
  <c r="G151" i="4"/>
  <c r="G136" i="4"/>
  <c r="G109" i="4"/>
  <c r="G106" i="4"/>
  <c r="G260" i="3"/>
  <c r="G248" i="3"/>
  <c r="G247" i="3"/>
  <c r="G246" i="3"/>
  <c r="G206" i="3"/>
  <c r="D206" i="3"/>
  <c r="G204" i="3"/>
  <c r="G164" i="3"/>
  <c r="G36" i="3"/>
  <c r="G23" i="3"/>
  <c r="D23" i="3"/>
  <c r="G10" i="3"/>
  <c r="G150" i="3"/>
  <c r="G37" i="3"/>
  <c r="G24" i="3"/>
  <c r="G11" i="3"/>
  <c r="D53" i="4"/>
  <c r="G50" i="4"/>
  <c r="D25" i="4"/>
  <c r="D79" i="4"/>
  <c r="D80" i="4"/>
  <c r="D53" i="3"/>
  <c r="D64" i="4"/>
  <c r="G150" i="4"/>
  <c r="D148" i="4"/>
  <c r="D135" i="4"/>
  <c r="D137" i="4"/>
  <c r="G122" i="4"/>
  <c r="D122" i="4"/>
  <c r="D219" i="3"/>
  <c r="D207" i="3"/>
  <c r="D134" i="4"/>
  <c r="D149" i="4"/>
  <c r="D108" i="4"/>
  <c r="G137" i="7"/>
  <c r="DK9" i="12"/>
  <c r="C148" i="7"/>
  <c r="DU36" i="12"/>
  <c r="DK90" i="12"/>
  <c r="AE282" i="12"/>
  <c r="R282" i="12"/>
  <c r="CX36" i="12"/>
  <c r="R309" i="12"/>
  <c r="CX63" i="12"/>
  <c r="C295" i="2"/>
  <c r="D295" i="2"/>
  <c r="F568" i="2"/>
  <c r="B587" i="2"/>
  <c r="A578" i="2"/>
  <c r="C138" i="7"/>
  <c r="DI36" i="12"/>
  <c r="D296" i="2"/>
  <c r="C296" i="2"/>
  <c r="N296" i="2"/>
  <c r="A718" i="2"/>
  <c r="C140" i="7"/>
  <c r="F708" i="2"/>
  <c r="B727" i="2"/>
  <c r="F10" i="5"/>
  <c r="F8" i="5"/>
  <c r="F9" i="5"/>
  <c r="D28" i="10"/>
  <c r="D78" i="4"/>
  <c r="G67" i="4"/>
  <c r="G66" i="4"/>
  <c r="D65" i="4"/>
  <c r="G51" i="4"/>
  <c r="D51" i="4"/>
  <c r="G39" i="4"/>
  <c r="D39" i="4"/>
  <c r="D38" i="4"/>
  <c r="G36" i="4"/>
  <c r="G37" i="4"/>
  <c r="D24" i="4"/>
  <c r="D10" i="4"/>
  <c r="D11" i="4"/>
  <c r="G9" i="4"/>
  <c r="D9" i="4"/>
  <c r="G123" i="3"/>
  <c r="D123" i="3"/>
  <c r="G121" i="3"/>
  <c r="G120" i="3"/>
  <c r="G109" i="3"/>
  <c r="G108" i="3"/>
  <c r="G106" i="3"/>
  <c r="G107" i="3"/>
  <c r="G94" i="3"/>
  <c r="D94" i="3"/>
  <c r="G93" i="3"/>
  <c r="G92" i="3"/>
  <c r="D81" i="3"/>
  <c r="G79" i="3"/>
  <c r="D79" i="3"/>
  <c r="D78" i="3"/>
  <c r="G67" i="3"/>
  <c r="D67" i="3"/>
  <c r="G65" i="3"/>
  <c r="D51" i="3"/>
  <c r="D38" i="3"/>
  <c r="D39" i="3"/>
  <c r="G22" i="3"/>
  <c r="G8" i="3"/>
  <c r="G9" i="3"/>
  <c r="D9" i="10"/>
  <c r="D136" i="4"/>
  <c r="D109" i="4"/>
  <c r="D106" i="4"/>
  <c r="G95" i="4"/>
  <c r="D95" i="4"/>
  <c r="G93" i="4"/>
  <c r="G92" i="4"/>
  <c r="D262" i="3"/>
  <c r="D263" i="3"/>
  <c r="G261" i="3"/>
  <c r="D261" i="3"/>
  <c r="G249" i="3"/>
  <c r="D249" i="3"/>
  <c r="G235" i="3"/>
  <c r="D233" i="3"/>
  <c r="G220" i="3"/>
  <c r="G221" i="3"/>
  <c r="G205" i="3"/>
  <c r="D205" i="3"/>
  <c r="G193" i="3"/>
  <c r="G190" i="3"/>
  <c r="G179" i="3"/>
  <c r="G176" i="3"/>
  <c r="D176" i="3"/>
  <c r="G165" i="3"/>
  <c r="D165" i="3"/>
  <c r="D36" i="3"/>
  <c r="G25" i="3"/>
  <c r="D9" i="3"/>
  <c r="G135" i="3"/>
  <c r="G134" i="3"/>
  <c r="G151" i="3"/>
  <c r="D151" i="3"/>
  <c r="G148" i="3"/>
  <c r="G149" i="3"/>
  <c r="G163" i="3"/>
  <c r="G137" i="3"/>
  <c r="D137" i="3"/>
  <c r="D24" i="3"/>
  <c r="D22" i="3"/>
  <c r="D11" i="3"/>
  <c r="D10" i="3"/>
  <c r="D81" i="4"/>
  <c r="D92" i="3"/>
  <c r="D8" i="4"/>
  <c r="D121" i="4"/>
  <c r="D107" i="4"/>
  <c r="D120" i="4"/>
  <c r="D330" i="8"/>
  <c r="BA164" i="14"/>
  <c r="D190" i="3"/>
  <c r="D246" i="3"/>
  <c r="D218" i="3"/>
  <c r="M134" i="4"/>
  <c r="N134" i="4"/>
  <c r="B177" i="4"/>
  <c r="D367" i="8"/>
  <c r="BH134" i="14"/>
  <c r="F587" i="2"/>
  <c r="B590" i="2"/>
  <c r="D147" i="7"/>
  <c r="DV9" i="12"/>
  <c r="B730" i="2"/>
  <c r="D148" i="7"/>
  <c r="DV36" i="12"/>
  <c r="L727" i="2"/>
  <c r="DI90" i="12"/>
  <c r="AC282" i="12"/>
  <c r="N295" i="2"/>
  <c r="D67" i="4"/>
  <c r="D329" i="8"/>
  <c r="BA158" i="14"/>
  <c r="D66" i="4"/>
  <c r="D50" i="4"/>
  <c r="D37" i="4"/>
  <c r="D36" i="4"/>
  <c r="D22" i="4"/>
  <c r="D23" i="4"/>
  <c r="M11" i="4"/>
  <c r="N11" i="4"/>
  <c r="A205" i="4"/>
  <c r="C288" i="8"/>
  <c r="AS152" i="14"/>
  <c r="C369" i="8"/>
  <c r="BG146" i="14"/>
  <c r="D122" i="3"/>
  <c r="D121" i="3"/>
  <c r="D120" i="3"/>
  <c r="D109" i="3"/>
  <c r="D108" i="3"/>
  <c r="D106" i="3"/>
  <c r="D107" i="3"/>
  <c r="D95" i="3"/>
  <c r="D93" i="3"/>
  <c r="D276" i="8"/>
  <c r="AT81" i="14"/>
  <c r="D66" i="3"/>
  <c r="D64" i="3"/>
  <c r="D65" i="3"/>
  <c r="D50" i="3"/>
  <c r="D37" i="3"/>
  <c r="D25" i="3"/>
  <c r="M9" i="3"/>
  <c r="N9" i="3"/>
  <c r="D150" i="4"/>
  <c r="M151" i="4"/>
  <c r="N151" i="4"/>
  <c r="B204" i="4"/>
  <c r="D287" i="8"/>
  <c r="AT146" i="14"/>
  <c r="D151" i="4"/>
  <c r="C289" i="8"/>
  <c r="AS158" i="14"/>
  <c r="D375" i="8"/>
  <c r="BH182" i="14"/>
  <c r="D94" i="4"/>
  <c r="D92" i="4"/>
  <c r="D93" i="4"/>
  <c r="D260" i="3"/>
  <c r="D248" i="3"/>
  <c r="D247" i="3"/>
  <c r="D234" i="3"/>
  <c r="D235" i="3"/>
  <c r="D221" i="3"/>
  <c r="D220" i="3"/>
  <c r="D204" i="3"/>
  <c r="D193" i="3"/>
  <c r="D192" i="3"/>
  <c r="D191" i="3"/>
  <c r="D179" i="3"/>
  <c r="D178" i="3"/>
  <c r="D177" i="3"/>
  <c r="D164" i="3"/>
  <c r="D8" i="3"/>
  <c r="D162" i="3"/>
  <c r="D149" i="3"/>
  <c r="D163" i="3"/>
  <c r="D136" i="3"/>
  <c r="D148" i="3"/>
  <c r="D150" i="3"/>
  <c r="D135" i="3"/>
  <c r="D134" i="3"/>
  <c r="M23" i="3"/>
  <c r="N23" i="3"/>
  <c r="M25" i="3"/>
  <c r="N25" i="3"/>
  <c r="B348" i="3"/>
  <c r="D279" i="8"/>
  <c r="AT99" i="14"/>
  <c r="C324" i="8"/>
  <c r="AZ129" i="14"/>
  <c r="M11" i="3"/>
  <c r="N11" i="3"/>
  <c r="B352" i="3"/>
  <c r="D281" i="8"/>
  <c r="AT111" i="14"/>
  <c r="M10" i="3"/>
  <c r="N10" i="3"/>
  <c r="A342" i="3"/>
  <c r="C319" i="8"/>
  <c r="AZ99" i="14"/>
  <c r="N277" i="3"/>
  <c r="G266" i="8"/>
  <c r="AW22" i="14"/>
  <c r="D305" i="8"/>
  <c r="BA16" i="14"/>
  <c r="C314" i="8"/>
  <c r="AZ69" i="14"/>
  <c r="C371" i="8"/>
  <c r="BG158" i="14"/>
  <c r="D285" i="8"/>
  <c r="AT134" i="14"/>
  <c r="D325" i="8"/>
  <c r="BA134" i="14"/>
  <c r="D370" i="8"/>
  <c r="BH152" i="14"/>
  <c r="M120" i="4"/>
  <c r="N120" i="4"/>
  <c r="B172" i="4"/>
  <c r="D362" i="8"/>
  <c r="BH105" i="14"/>
  <c r="D290" i="8"/>
  <c r="AT164" i="14"/>
  <c r="D275" i="8"/>
  <c r="AT75" i="14"/>
  <c r="M232" i="3"/>
  <c r="N232" i="3"/>
  <c r="B284" i="3"/>
  <c r="D304" i="8"/>
  <c r="BA10" i="14"/>
  <c r="P295" i="2"/>
  <c r="Q295" i="2"/>
  <c r="P296" i="2"/>
  <c r="Q296" i="2"/>
  <c r="P294" i="2"/>
  <c r="Q294" i="2"/>
  <c r="P293" i="2"/>
  <c r="Q293" i="2"/>
  <c r="M81" i="4"/>
  <c r="N81" i="4"/>
  <c r="A204" i="4"/>
  <c r="C287" i="8"/>
  <c r="AS146" i="14"/>
  <c r="C327" i="8"/>
  <c r="AZ146" i="14"/>
  <c r="M78" i="4"/>
  <c r="N78" i="4"/>
  <c r="A176" i="4"/>
  <c r="C366" i="8"/>
  <c r="BG129" i="14"/>
  <c r="C374" i="8"/>
  <c r="BG176" i="14"/>
  <c r="N354" i="3"/>
  <c r="G282" i="8"/>
  <c r="AW117" i="14"/>
  <c r="M67" i="4"/>
  <c r="N67" i="4"/>
  <c r="B206" i="4"/>
  <c r="D289" i="8"/>
  <c r="AT158" i="14"/>
  <c r="C372" i="8"/>
  <c r="BG164" i="14"/>
  <c r="C330" i="8"/>
  <c r="AZ164" i="14"/>
  <c r="M53" i="4"/>
  <c r="N53" i="4"/>
  <c r="A207" i="4"/>
  <c r="C290" i="8"/>
  <c r="AS164" i="14"/>
  <c r="M50" i="4"/>
  <c r="N50" i="4"/>
  <c r="A174" i="4"/>
  <c r="C364" i="8"/>
  <c r="BG117" i="14"/>
  <c r="M25" i="4"/>
  <c r="N25" i="4"/>
  <c r="A203" i="4"/>
  <c r="C286" i="8"/>
  <c r="AS140" i="14"/>
  <c r="M23" i="4"/>
  <c r="N23" i="4"/>
  <c r="N203" i="4"/>
  <c r="G286" i="8"/>
  <c r="AW140" i="14"/>
  <c r="C328" i="8"/>
  <c r="AZ152" i="14"/>
  <c r="N202" i="4"/>
  <c r="G285" i="8"/>
  <c r="AW134" i="14"/>
  <c r="C361" i="8"/>
  <c r="BG99" i="14"/>
  <c r="C315" i="8"/>
  <c r="AZ75" i="14"/>
  <c r="M94" i="3"/>
  <c r="A354" i="3"/>
  <c r="C282" i="8"/>
  <c r="AS117" i="14"/>
  <c r="D277" i="8"/>
  <c r="AT87" i="14"/>
  <c r="M93" i="3"/>
  <c r="D306" i="8"/>
  <c r="BA22" i="14"/>
  <c r="C323" i="8"/>
  <c r="AZ123" i="14"/>
  <c r="N356" i="3"/>
  <c r="G284" i="8"/>
  <c r="AW129" i="14"/>
  <c r="D282" i="8"/>
  <c r="AT117" i="14"/>
  <c r="C329" i="8"/>
  <c r="AZ158" i="14"/>
  <c r="M149" i="4"/>
  <c r="N149" i="4"/>
  <c r="B164" i="4"/>
  <c r="D327" i="8"/>
  <c r="BA146" i="14"/>
  <c r="D288" i="8"/>
  <c r="AT152" i="14"/>
  <c r="D328" i="8"/>
  <c r="BA152" i="14"/>
  <c r="D269" i="8"/>
  <c r="AT40" i="14"/>
  <c r="D263" i="8"/>
  <c r="AT4" i="14"/>
  <c r="M246" i="3"/>
  <c r="N246" i="3"/>
  <c r="B297" i="3"/>
  <c r="D317" i="8"/>
  <c r="BA87" i="14"/>
  <c r="D284" i="8"/>
  <c r="AT129" i="14"/>
  <c r="M235" i="3"/>
  <c r="N235" i="3"/>
  <c r="B336" i="3"/>
  <c r="D272" i="8"/>
  <c r="AT58" i="14"/>
  <c r="M233" i="3"/>
  <c r="N233" i="3"/>
  <c r="B277" i="3"/>
  <c r="D266" i="8"/>
  <c r="AT22" i="14"/>
  <c r="M220" i="3"/>
  <c r="N220" i="3"/>
  <c r="A343" i="3"/>
  <c r="C275" i="8"/>
  <c r="AS75" i="14"/>
  <c r="D271" i="8"/>
  <c r="AT52" i="14"/>
  <c r="D265" i="8"/>
  <c r="AT16" i="14"/>
  <c r="M218" i="3"/>
  <c r="N218" i="3"/>
  <c r="A284" i="3"/>
  <c r="C304" i="8"/>
  <c r="AZ10" i="14"/>
  <c r="D278" i="8"/>
  <c r="AT93" i="14"/>
  <c r="C318" i="8"/>
  <c r="AZ93" i="14"/>
  <c r="N278" i="3"/>
  <c r="G267" i="8"/>
  <c r="AW28" i="14"/>
  <c r="N343" i="3"/>
  <c r="G275" i="8"/>
  <c r="AW75" i="14"/>
  <c r="B289" i="3"/>
  <c r="D309" i="8"/>
  <c r="BA40" i="14"/>
  <c r="C303" i="8"/>
  <c r="AZ4" i="14"/>
  <c r="N335" i="3"/>
  <c r="G271" i="8"/>
  <c r="AW52" i="14"/>
  <c r="B293" i="3"/>
  <c r="D313" i="8"/>
  <c r="BA64" i="14"/>
  <c r="N336" i="3"/>
  <c r="G272" i="8"/>
  <c r="AW58" i="14"/>
  <c r="N334" i="3"/>
  <c r="G270" i="8"/>
  <c r="AW46" i="14"/>
  <c r="C363" i="8"/>
  <c r="BG111" i="14"/>
  <c r="B606" i="2"/>
  <c r="Q470" i="2"/>
  <c r="A608" i="2"/>
  <c r="Q469" i="2"/>
  <c r="Q609" i="2"/>
  <c r="A468" i="2"/>
  <c r="Q610" i="2"/>
  <c r="B466" i="2"/>
  <c r="M39" i="4"/>
  <c r="N39" i="4"/>
  <c r="A202" i="4"/>
  <c r="C285" i="8"/>
  <c r="AS134" i="14"/>
  <c r="A163" i="4"/>
  <c r="C326" i="8"/>
  <c r="AZ140" i="14"/>
  <c r="N205" i="4"/>
  <c r="G288" i="8"/>
  <c r="AW152" i="14"/>
  <c r="N162" i="4"/>
  <c r="G325" i="8"/>
  <c r="BD134" i="14"/>
  <c r="C376" i="8"/>
  <c r="BG188" i="14"/>
  <c r="C368" i="8"/>
  <c r="BG140" i="14"/>
  <c r="N204" i="4"/>
  <c r="G287" i="8"/>
  <c r="AW146" i="14"/>
  <c r="C264" i="8"/>
  <c r="AS10" i="14"/>
  <c r="C270" i="8"/>
  <c r="AS46" i="14"/>
  <c r="C276" i="8"/>
  <c r="AS81" i="14"/>
  <c r="M120" i="3"/>
  <c r="N120" i="3"/>
  <c r="A285" i="3"/>
  <c r="C305" i="8"/>
  <c r="AZ16" i="14"/>
  <c r="C267" i="8"/>
  <c r="AS28" i="14"/>
  <c r="M108" i="3"/>
  <c r="N108" i="3"/>
  <c r="A345" i="3"/>
  <c r="C277" i="8"/>
  <c r="AS87" i="14"/>
  <c r="C273" i="8"/>
  <c r="AS64" i="14"/>
  <c r="C306" i="8"/>
  <c r="AZ22" i="14"/>
  <c r="M65" i="3"/>
  <c r="N65" i="3"/>
  <c r="B296" i="3"/>
  <c r="D316" i="8"/>
  <c r="BA81" i="14"/>
  <c r="C320" i="8"/>
  <c r="AZ105" i="14"/>
  <c r="C307" i="8"/>
  <c r="AZ28" i="14"/>
  <c r="D283" i="8"/>
  <c r="AT123" i="14"/>
  <c r="D315" i="8"/>
  <c r="BA75" i="14"/>
  <c r="N337" i="3"/>
  <c r="G273" i="8"/>
  <c r="AW64" i="14"/>
  <c r="N345" i="3"/>
  <c r="G277" i="8"/>
  <c r="AW87" i="14"/>
  <c r="C310" i="8"/>
  <c r="AZ46" i="14"/>
  <c r="C321" i="8"/>
  <c r="AZ111" i="14"/>
  <c r="N333" i="3"/>
  <c r="G269" i="8"/>
  <c r="AW40" i="14"/>
  <c r="N167" i="4"/>
  <c r="G330" i="8"/>
  <c r="BD164" i="14"/>
  <c r="C362" i="8"/>
  <c r="BG105" i="14"/>
  <c r="C370" i="8"/>
  <c r="BG152" i="14"/>
  <c r="N165" i="4"/>
  <c r="G328" i="8"/>
  <c r="BD152" i="14"/>
  <c r="M94" i="4"/>
  <c r="N94" i="4"/>
  <c r="M95" i="4"/>
  <c r="N95" i="4"/>
  <c r="B203" i="4"/>
  <c r="D286" i="8"/>
  <c r="AT140" i="14"/>
  <c r="D312" i="8"/>
  <c r="BA58" i="14"/>
  <c r="D268" i="8"/>
  <c r="AT34" i="14"/>
  <c r="D280" i="8"/>
  <c r="AT105" i="14"/>
  <c r="D274" i="8"/>
  <c r="AT69" i="14"/>
  <c r="D270" i="8"/>
  <c r="AT46" i="14"/>
  <c r="M206" i="3"/>
  <c r="N206" i="3"/>
  <c r="A356" i="3"/>
  <c r="C284" i="8"/>
  <c r="AS129" i="14"/>
  <c r="M205" i="3"/>
  <c r="D273" i="8"/>
  <c r="AT64" i="14"/>
  <c r="M191" i="3"/>
  <c r="N191" i="3"/>
  <c r="B278" i="3"/>
  <c r="D267" i="8"/>
  <c r="AT28" i="14"/>
  <c r="M192" i="3"/>
  <c r="N192" i="3"/>
  <c r="A351" i="3"/>
  <c r="C280" i="8"/>
  <c r="AS105" i="14"/>
  <c r="M178" i="3"/>
  <c r="N178" i="3"/>
  <c r="A348" i="3"/>
  <c r="C279" i="8"/>
  <c r="AS99" i="14"/>
  <c r="C268" i="8"/>
  <c r="AS34" i="14"/>
  <c r="M179" i="3"/>
  <c r="N179" i="3"/>
  <c r="A338" i="3"/>
  <c r="C274" i="8"/>
  <c r="AS69" i="14"/>
  <c r="C278" i="8"/>
  <c r="AS93" i="14"/>
  <c r="C269" i="8"/>
  <c r="AS40" i="14"/>
  <c r="C263" i="8"/>
  <c r="AS4" i="14"/>
  <c r="C281" i="8"/>
  <c r="AS111" i="14"/>
  <c r="C272" i="8"/>
  <c r="AS58" i="14"/>
  <c r="M149" i="3"/>
  <c r="N149" i="3"/>
  <c r="A277" i="3"/>
  <c r="C266" i="8"/>
  <c r="AS22" i="14"/>
  <c r="C265" i="8"/>
  <c r="AS16" i="14"/>
  <c r="C283" i="8"/>
  <c r="AS123" i="14"/>
  <c r="C271" i="8"/>
  <c r="AS52" i="14"/>
  <c r="C311" i="8"/>
  <c r="AZ52" i="14"/>
  <c r="N279" i="3"/>
  <c r="G268" i="8"/>
  <c r="AW34" i="14"/>
  <c r="D308" i="8"/>
  <c r="BA34" i="14"/>
  <c r="N344" i="3"/>
  <c r="G276" i="8"/>
  <c r="AW81" i="14"/>
  <c r="N338" i="3"/>
  <c r="G274" i="8"/>
  <c r="AW69" i="14"/>
  <c r="C322" i="8"/>
  <c r="AZ117" i="14"/>
  <c r="A508" i="2"/>
  <c r="L468" i="2"/>
  <c r="Q534" i="2"/>
  <c r="C114" i="7"/>
  <c r="CK144" i="12"/>
  <c r="Q522" i="2"/>
  <c r="G116" i="7"/>
  <c r="CM198" i="12"/>
  <c r="Q655" i="2"/>
  <c r="G101" i="7"/>
  <c r="CA171" i="12"/>
  <c r="B634" i="2"/>
  <c r="D98" i="7"/>
  <c r="BZ90" i="12"/>
  <c r="L606" i="2"/>
  <c r="D112" i="7"/>
  <c r="CL90" i="12"/>
  <c r="B494" i="2"/>
  <c r="L466" i="2"/>
  <c r="Q532" i="2"/>
  <c r="Q515" i="2"/>
  <c r="G115" i="7"/>
  <c r="CM171" i="12"/>
  <c r="G102" i="7"/>
  <c r="CA198" i="12"/>
  <c r="Q662" i="2"/>
  <c r="C100" i="7"/>
  <c r="BY144" i="12"/>
  <c r="A648" i="2"/>
  <c r="L608" i="2"/>
  <c r="C373" i="8"/>
  <c r="BG170" i="14"/>
  <c r="N166" i="4"/>
  <c r="BD158" i="14"/>
  <c r="C365" i="8"/>
  <c r="BG123" i="14"/>
  <c r="N206" i="4"/>
  <c r="G289" i="8"/>
  <c r="AW158" i="14"/>
  <c r="C325" i="8"/>
  <c r="AZ134" i="14"/>
  <c r="N207" i="4"/>
  <c r="G290" i="8"/>
  <c r="AW164" i="14"/>
  <c r="N163" i="4"/>
  <c r="G326" i="8"/>
  <c r="BD140" i="14"/>
  <c r="C367" i="8"/>
  <c r="BG134" i="14"/>
  <c r="D326" i="8"/>
  <c r="BA140" i="14"/>
  <c r="N355" i="3"/>
  <c r="G283" i="8"/>
  <c r="AW123" i="14"/>
  <c r="N164" i="4"/>
  <c r="G327" i="8"/>
  <c r="BD146" i="14"/>
  <c r="A217" i="4"/>
  <c r="C375" i="8"/>
  <c r="BG182" i="14"/>
  <c r="N352" i="3"/>
  <c r="AW111" i="14"/>
  <c r="B275" i="3"/>
  <c r="D264" i="8"/>
  <c r="AT10" i="14"/>
  <c r="N351" i="3"/>
  <c r="G280" i="8"/>
  <c r="AW105" i="14"/>
  <c r="C317" i="8"/>
  <c r="AZ87" i="14"/>
  <c r="N276" i="3"/>
  <c r="G265" i="8"/>
  <c r="AW16" i="14"/>
  <c r="C312" i="8"/>
  <c r="AZ58" i="14"/>
  <c r="N275" i="3"/>
  <c r="G264" i="8"/>
  <c r="AW10" i="14"/>
  <c r="C309" i="8"/>
  <c r="AZ40" i="14"/>
  <c r="N347" i="3"/>
  <c r="G278" i="8"/>
  <c r="AW93" i="14"/>
  <c r="C316" i="8"/>
  <c r="AZ81" i="14"/>
  <c r="N274" i="3"/>
  <c r="G263" i="8"/>
  <c r="AW4" i="14"/>
  <c r="C308" i="8"/>
  <c r="AZ34" i="14"/>
  <c r="C313" i="8"/>
  <c r="AZ64" i="14"/>
  <c r="N348" i="3"/>
  <c r="G279" i="8"/>
  <c r="AW99" i="14"/>
  <c r="G126" i="7"/>
  <c r="CY90" i="12"/>
  <c r="Q558" i="2"/>
  <c r="Q544" i="2"/>
  <c r="G125" i="7"/>
  <c r="CY63" i="12"/>
  <c r="S309" i="12"/>
  <c r="D359" i="8"/>
  <c r="BH87" i="14"/>
  <c r="D320" i="8"/>
  <c r="BA105" i="14"/>
  <c r="G21" i="6"/>
  <c r="H11" i="6"/>
  <c r="H10" i="6"/>
  <c r="J10" i="6"/>
  <c r="F9" i="6"/>
  <c r="C9" i="6"/>
  <c r="F207" i="4"/>
  <c r="B218" i="4"/>
  <c r="D376" i="8"/>
  <c r="BH188" i="14"/>
  <c r="F205" i="4"/>
  <c r="B215" i="4"/>
  <c r="D373" i="8"/>
  <c r="BH170" i="14"/>
  <c r="F356" i="3"/>
  <c r="A368" i="3"/>
  <c r="C360" i="8"/>
  <c r="BG93" i="14"/>
  <c r="C359" i="8"/>
  <c r="BG87" i="14"/>
  <c r="L354" i="3"/>
  <c r="N294" i="3"/>
  <c r="G314" i="8"/>
  <c r="BD69" i="14"/>
  <c r="L352" i="3"/>
  <c r="N298" i="3"/>
  <c r="G318" i="8"/>
  <c r="BD93" i="14"/>
  <c r="F348" i="3"/>
  <c r="A364" i="3"/>
  <c r="C356" i="8"/>
  <c r="BG69" i="14"/>
  <c r="L348" i="3"/>
  <c r="N293" i="3"/>
  <c r="G313" i="8"/>
  <c r="BD64" i="14"/>
  <c r="L343" i="3"/>
  <c r="N283" i="3"/>
  <c r="G303" i="8"/>
  <c r="BD4" i="14"/>
  <c r="D353" i="8"/>
  <c r="BH52" i="14"/>
  <c r="L336" i="3"/>
  <c r="N353" i="3"/>
  <c r="G323" i="8"/>
  <c r="BD123" i="14"/>
  <c r="D321" i="8"/>
  <c r="BA111" i="14"/>
  <c r="D310" i="8"/>
  <c r="BA46" i="14"/>
  <c r="L275" i="3"/>
  <c r="N285" i="3"/>
  <c r="G305" i="8"/>
  <c r="BD16" i="14"/>
  <c r="L206" i="4"/>
  <c r="L202" i="4"/>
  <c r="D314" i="8"/>
  <c r="BA69" i="14"/>
  <c r="L278" i="3"/>
  <c r="N288" i="3"/>
  <c r="G308" i="8"/>
  <c r="BD34" i="14"/>
  <c r="L277" i="3"/>
  <c r="N287" i="3"/>
  <c r="G307" i="8"/>
  <c r="BD28" i="14"/>
  <c r="F277" i="3"/>
  <c r="B291" i="3"/>
  <c r="D311" i="8"/>
  <c r="BA52" i="14"/>
  <c r="G31" i="10"/>
  <c r="L204" i="4"/>
  <c r="F204" i="4"/>
  <c r="B214" i="4"/>
  <c r="D372" i="8"/>
  <c r="BH164" i="14"/>
  <c r="G27" i="10"/>
  <c r="G41" i="10"/>
  <c r="H41" i="10"/>
  <c r="H20" i="6"/>
  <c r="F20" i="6"/>
  <c r="D29" i="10"/>
  <c r="I9" i="6"/>
  <c r="J9" i="6"/>
  <c r="G9" i="6"/>
  <c r="D9" i="6"/>
  <c r="F41" i="10"/>
  <c r="L345" i="3"/>
  <c r="N291" i="3"/>
  <c r="G311" i="8"/>
  <c r="BD52" i="14"/>
  <c r="D354" i="8"/>
  <c r="BH58" i="14"/>
  <c r="D357" i="8"/>
  <c r="BH75" i="14"/>
  <c r="L351" i="3"/>
  <c r="N297" i="3"/>
  <c r="G317" i="8"/>
  <c r="BD87" i="14"/>
  <c r="F203" i="4"/>
  <c r="B213" i="4"/>
  <c r="D371" i="8"/>
  <c r="BH158" i="14"/>
  <c r="L203" i="4"/>
  <c r="H42" i="10"/>
  <c r="F42" i="10"/>
  <c r="G42" i="10"/>
  <c r="G30" i="10"/>
  <c r="D30" i="10"/>
  <c r="L338" i="3"/>
  <c r="N342" i="3"/>
  <c r="BD99" i="14"/>
  <c r="D355" i="8"/>
  <c r="BH64" i="14"/>
  <c r="K9" i="6"/>
  <c r="D27" i="10"/>
  <c r="D31" i="10"/>
  <c r="C378" i="8"/>
  <c r="BG199" i="14"/>
  <c r="C380" i="8"/>
  <c r="BG211" i="14"/>
  <c r="D332" i="8"/>
  <c r="BA176" i="14"/>
  <c r="M28" i="10"/>
  <c r="N28" i="10"/>
  <c r="B46" i="10"/>
  <c r="D377" i="8"/>
  <c r="BH194" i="14"/>
  <c r="C331" i="8"/>
  <c r="AZ170" i="14"/>
  <c r="E12" i="6"/>
  <c r="H12" i="6"/>
  <c r="J12" i="6"/>
  <c r="J8" i="6"/>
  <c r="E8" i="6"/>
  <c r="F163" i="4"/>
  <c r="B173" i="4"/>
  <c r="D363" i="8"/>
  <c r="BH111" i="14"/>
  <c r="L296" i="3"/>
  <c r="N176" i="4"/>
  <c r="G366" i="8"/>
  <c r="BK129" i="14"/>
  <c r="L289" i="3"/>
  <c r="N304" i="3"/>
  <c r="G347" i="8"/>
  <c r="BK16" i="14"/>
  <c r="M12" i="10"/>
  <c r="N12" i="10"/>
  <c r="B59" i="10"/>
  <c r="L59" i="10"/>
  <c r="N64" i="10"/>
  <c r="G379" i="8"/>
  <c r="BK205" i="14"/>
  <c r="D346" i="8"/>
  <c r="BH10" i="14"/>
  <c r="F164" i="4"/>
  <c r="B174" i="4"/>
  <c r="D364" i="8"/>
  <c r="BH117" i="14"/>
  <c r="C345" i="8"/>
  <c r="BG4" i="14"/>
  <c r="C350" i="8"/>
  <c r="BG34" i="14"/>
  <c r="L293" i="3"/>
  <c r="N308" i="3"/>
  <c r="G351" i="8"/>
  <c r="BK40" i="14"/>
  <c r="L285" i="3"/>
  <c r="N173" i="4"/>
  <c r="G363" i="8"/>
  <c r="BK111" i="14"/>
  <c r="F342" i="3"/>
  <c r="A361" i="3"/>
  <c r="C353" i="8"/>
  <c r="BG52" i="14"/>
  <c r="L342" i="3"/>
  <c r="N362" i="3"/>
  <c r="G354" i="8"/>
  <c r="BK58" i="14"/>
  <c r="J11" i="6"/>
  <c r="F10" i="6"/>
  <c r="E11" i="6"/>
  <c r="H23" i="6"/>
  <c r="G10" i="6"/>
  <c r="E10" i="6"/>
  <c r="L291" i="3"/>
  <c r="N306" i="3"/>
  <c r="G349" i="8"/>
  <c r="BK28" i="14"/>
  <c r="L297" i="3"/>
  <c r="N177" i="4"/>
  <c r="G367" i="8"/>
  <c r="BK134" i="14"/>
  <c r="C352" i="8"/>
  <c r="BG46" i="14"/>
  <c r="F353" i="3"/>
  <c r="B366" i="3"/>
  <c r="D358" i="8"/>
  <c r="BH81" i="14"/>
  <c r="F284" i="3"/>
  <c r="B302" i="3"/>
  <c r="D345" i="8"/>
  <c r="BH4" i="14"/>
  <c r="L284" i="3"/>
  <c r="N172" i="4"/>
  <c r="G362" i="8"/>
  <c r="BK105" i="14"/>
  <c r="G10" i="10"/>
  <c r="G12" i="10"/>
  <c r="D12" i="10"/>
  <c r="H22" i="10"/>
  <c r="G22" i="10"/>
  <c r="D8" i="6"/>
  <c r="C8" i="6"/>
  <c r="K8" i="6"/>
  <c r="D12" i="6"/>
  <c r="C12" i="6"/>
  <c r="K12" i="6"/>
  <c r="D10" i="6"/>
  <c r="C10" i="6"/>
  <c r="D11" i="6"/>
  <c r="C11" i="6"/>
  <c r="K11" i="6"/>
  <c r="D10" i="10"/>
  <c r="D11" i="10"/>
  <c r="D8" i="10"/>
  <c r="BR123" i="14"/>
  <c r="K10" i="6"/>
  <c r="M9" i="6"/>
  <c r="N9" i="6"/>
  <c r="B27" i="6"/>
  <c r="D406" i="8"/>
  <c r="BO117" i="14"/>
  <c r="M10" i="6"/>
  <c r="N10" i="6"/>
  <c r="N27" i="6"/>
  <c r="BR117" i="14"/>
  <c r="M12" i="6"/>
  <c r="N12" i="6"/>
  <c r="M11" i="6"/>
  <c r="N11" i="6"/>
  <c r="M8" i="6"/>
  <c r="N8" i="6"/>
  <c r="A27" i="6"/>
  <c r="C406" i="8"/>
  <c r="BN117" i="14"/>
  <c r="D378" i="8"/>
  <c r="BH199" i="14"/>
  <c r="C332" i="8"/>
  <c r="AZ176" i="14"/>
  <c r="C377" i="8"/>
  <c r="BG194" i="14"/>
  <c r="M10" i="10"/>
  <c r="N10" i="10"/>
  <c r="A64" i="10"/>
  <c r="C379" i="8"/>
  <c r="BG205" i="14"/>
  <c r="D331" i="8"/>
  <c r="BA170" i="14"/>
  <c r="L176" i="4"/>
  <c r="N185" i="4"/>
  <c r="F176" i="4"/>
  <c r="B184" i="4"/>
  <c r="D397" i="8"/>
  <c r="BO64" i="14"/>
  <c r="D417" i="8"/>
  <c r="BV22" i="14"/>
  <c r="L307" i="3"/>
  <c r="N315" i="3"/>
  <c r="G389" i="8"/>
  <c r="BR16" i="14"/>
  <c r="D387" i="8"/>
  <c r="BO4" i="14"/>
  <c r="D401" i="8"/>
  <c r="BO87" i="14"/>
  <c r="L365" i="3"/>
  <c r="N374" i="3"/>
  <c r="G393" i="8"/>
  <c r="BR40" i="14"/>
  <c r="C393" i="8"/>
  <c r="BN40" i="14"/>
  <c r="L366" i="3"/>
  <c r="N375" i="3"/>
  <c r="BR46" i="14"/>
  <c r="L174" i="4"/>
  <c r="N183" i="4"/>
  <c r="G396" i="8"/>
  <c r="BR58" i="14"/>
  <c r="L306" i="3"/>
  <c r="N314" i="3"/>
  <c r="G388" i="8"/>
  <c r="BR10" i="14"/>
  <c r="C392" i="8"/>
  <c r="BN34" i="14"/>
  <c r="D399" i="8"/>
  <c r="BO75" i="14"/>
  <c r="L214" i="4"/>
  <c r="N223" i="4"/>
  <c r="G400" i="8"/>
  <c r="BR81" i="14"/>
  <c r="L215" i="4"/>
  <c r="N224" i="4"/>
  <c r="G401" i="8"/>
  <c r="BR87" i="14"/>
  <c r="L213" i="4"/>
  <c r="N222" i="4"/>
  <c r="G399" i="8"/>
  <c r="BR75" i="14"/>
  <c r="L368" i="3"/>
  <c r="C403" i="8"/>
  <c r="BN99" i="14"/>
  <c r="L46" i="10"/>
  <c r="N51" i="10"/>
  <c r="G403" i="8"/>
  <c r="BR99" i="14"/>
  <c r="F64" i="10"/>
  <c r="A69" i="10"/>
  <c r="C404" i="8"/>
  <c r="BN105" i="14"/>
  <c r="L64" i="10"/>
  <c r="N69" i="10"/>
  <c r="BR105" i="14"/>
  <c r="D402" i="8"/>
  <c r="BO93" i="14"/>
  <c r="L218" i="4"/>
  <c r="C399" i="8"/>
  <c r="BN75" i="14"/>
  <c r="L211" i="4"/>
  <c r="L217" i="4"/>
  <c r="C402" i="8"/>
  <c r="BN93" i="14"/>
  <c r="C394" i="8"/>
  <c r="BN46" i="14"/>
  <c r="D398" i="8"/>
  <c r="BO69" i="14"/>
  <c r="L178" i="4"/>
  <c r="L309" i="3"/>
  <c r="F305" i="3"/>
  <c r="B314" i="3"/>
  <c r="D388" i="8"/>
  <c r="BO10" i="14"/>
  <c r="F177" i="4"/>
  <c r="A185" i="4"/>
  <c r="C398" i="8"/>
  <c r="BN69" i="14"/>
  <c r="L173" i="4"/>
  <c r="N182" i="4"/>
  <c r="BR52" i="14"/>
  <c r="C389" i="8"/>
  <c r="BN16" i="14"/>
  <c r="F174" i="4"/>
  <c r="B183" i="4"/>
  <c r="D396" i="8"/>
  <c r="BO58" i="14"/>
  <c r="C390" i="8"/>
  <c r="BN22" i="14"/>
  <c r="L304" i="3"/>
  <c r="L172" i="4"/>
  <c r="F302" i="3"/>
  <c r="A313" i="3"/>
  <c r="C387" i="8"/>
  <c r="BN4" i="14"/>
  <c r="F361" i="3"/>
  <c r="A372" i="3"/>
  <c r="C391" i="8"/>
  <c r="BN28" i="14"/>
  <c r="L364" i="3"/>
  <c r="N373" i="3"/>
  <c r="BR34" i="14"/>
  <c r="F65" i="10"/>
  <c r="B69" i="10"/>
  <c r="D404" i="8"/>
  <c r="BO105" i="14"/>
  <c r="L185" i="4"/>
  <c r="L313" i="3"/>
  <c r="N321" i="3"/>
  <c r="G415" i="8"/>
  <c r="BY10" i="14"/>
  <c r="C414" i="8"/>
  <c r="BU4" i="14"/>
  <c r="F27" i="6"/>
  <c r="L373" i="3"/>
  <c r="L372" i="3"/>
  <c r="N380" i="3"/>
  <c r="BY22" i="14"/>
  <c r="L314" i="3"/>
  <c r="C417" i="8"/>
  <c r="BU22" i="14"/>
  <c r="L374" i="3"/>
  <c r="L184" i="4"/>
  <c r="F184" i="4"/>
  <c r="A190" i="4"/>
  <c r="C419" i="8"/>
  <c r="BU34" i="14"/>
  <c r="L69" i="10"/>
  <c r="F69" i="10"/>
  <c r="C415" i="8"/>
  <c r="BU10" i="14"/>
  <c r="F183" i="4"/>
  <c r="B189" i="4"/>
  <c r="D418" i="8"/>
  <c r="BV28" i="14"/>
  <c r="C421" i="8"/>
  <c r="BU46" i="14"/>
  <c r="D415" i="8"/>
  <c r="BV10" i="14"/>
  <c r="C420" i="8"/>
  <c r="BU40" i="14"/>
  <c r="L183" i="4"/>
  <c r="N190" i="4"/>
  <c r="G419" i="8"/>
  <c r="BY34" i="14"/>
  <c r="L27" i="6"/>
  <c r="D421" i="8"/>
  <c r="BV46" i="14"/>
  <c r="L384" i="3"/>
  <c r="F189" i="4"/>
  <c r="A194" i="4"/>
  <c r="C430" i="8"/>
  <c r="C428" i="8"/>
  <c r="L194" i="4"/>
  <c r="D429" i="8"/>
  <c r="L189" i="4"/>
  <c r="D430" i="8"/>
  <c r="L190" i="4"/>
  <c r="N194" i="4"/>
  <c r="G430" i="8"/>
  <c r="J9" i="5"/>
  <c r="G10" i="5"/>
  <c r="E8" i="5"/>
  <c r="E9" i="5"/>
  <c r="G8" i="5"/>
  <c r="E10" i="5"/>
  <c r="G9" i="5"/>
  <c r="C11" i="5"/>
  <c r="K11" i="5"/>
  <c r="E11" i="11"/>
  <c r="H14" i="11"/>
  <c r="L8" i="11"/>
  <c r="G23" i="11"/>
  <c r="H11" i="11"/>
  <c r="J9" i="11"/>
  <c r="B23" i="11"/>
  <c r="D338" i="8"/>
  <c r="BA211" i="14"/>
  <c r="N18" i="6"/>
  <c r="G213" i="8"/>
  <c r="AP205" i="14"/>
  <c r="A21" i="11"/>
  <c r="C296" i="8"/>
  <c r="AS199" i="14"/>
  <c r="H12" i="11"/>
  <c r="G12" i="11"/>
  <c r="F12" i="11"/>
  <c r="E12" i="11"/>
  <c r="G17" i="11"/>
  <c r="H17" i="11"/>
  <c r="G19" i="11"/>
  <c r="H19" i="11"/>
  <c r="E10" i="11"/>
  <c r="H10" i="11"/>
  <c r="H20" i="11"/>
  <c r="I10" i="11"/>
  <c r="F20" i="11"/>
  <c r="G22" i="11"/>
  <c r="H22" i="11"/>
  <c r="G20" i="11"/>
  <c r="G11" i="11"/>
  <c r="F11" i="11"/>
  <c r="C11" i="11"/>
  <c r="F8" i="11"/>
  <c r="C8" i="11"/>
  <c r="H8" i="11"/>
  <c r="J8" i="11"/>
  <c r="G10" i="11"/>
  <c r="F10" i="11"/>
  <c r="G9" i="11"/>
  <c r="H15" i="11"/>
  <c r="F17" i="11"/>
  <c r="B14" i="11"/>
  <c r="D87" i="8"/>
  <c r="D205" i="14"/>
  <c r="L11" i="11"/>
  <c r="B22" i="11"/>
  <c r="D337" i="8"/>
  <c r="BA205" i="14"/>
  <c r="L12" i="11"/>
  <c r="B15" i="11"/>
  <c r="D88" i="8"/>
  <c r="D211" i="14"/>
  <c r="N36" i="10"/>
  <c r="G128" i="8"/>
  <c r="AB199" i="14"/>
  <c r="I11" i="11"/>
  <c r="J11" i="11"/>
  <c r="G15" i="11"/>
  <c r="F15" i="11"/>
  <c r="E9" i="11"/>
  <c r="I12" i="11"/>
  <c r="G8" i="11"/>
  <c r="H18" i="11"/>
  <c r="F18" i="11"/>
  <c r="G21" i="11"/>
  <c r="H21" i="11"/>
  <c r="C8" i="5"/>
  <c r="D8" i="5"/>
  <c r="C10" i="5"/>
  <c r="K10" i="5"/>
  <c r="D10" i="5"/>
  <c r="D9" i="5"/>
  <c r="C9" i="5"/>
  <c r="K9" i="5"/>
  <c r="K11" i="11"/>
  <c r="J12" i="11"/>
  <c r="K8" i="11"/>
  <c r="C9" i="11"/>
  <c r="K9" i="11"/>
  <c r="D9" i="11"/>
  <c r="D8" i="11"/>
  <c r="J10" i="11"/>
  <c r="D11" i="11"/>
  <c r="D10" i="11"/>
  <c r="C10" i="11"/>
  <c r="D12" i="11"/>
  <c r="C12" i="11"/>
  <c r="K12" i="11"/>
  <c r="K8" i="5"/>
  <c r="K10" i="11"/>
  <c r="M10" i="11"/>
  <c r="N10" i="11"/>
  <c r="N27" i="11"/>
  <c r="M9" i="5"/>
  <c r="N9" i="5"/>
  <c r="A23" i="5"/>
  <c r="M8" i="5"/>
  <c r="N8" i="5"/>
  <c r="A22" i="5"/>
  <c r="M10" i="5"/>
  <c r="N10" i="5"/>
  <c r="B23" i="5"/>
  <c r="M11" i="5"/>
  <c r="N11" i="5"/>
  <c r="B22" i="5"/>
  <c r="M9" i="11"/>
  <c r="N9" i="11"/>
  <c r="B27" i="11"/>
  <c r="M12" i="11"/>
  <c r="N12" i="11"/>
  <c r="M8" i="11"/>
  <c r="N8" i="11"/>
  <c r="A27" i="11"/>
  <c r="M11" i="11"/>
  <c r="N11" i="11"/>
  <c r="D333" i="8"/>
  <c r="BA182" i="14"/>
  <c r="L22" i="5"/>
  <c r="N27" i="5"/>
  <c r="F22" i="5"/>
  <c r="A27" i="5"/>
  <c r="C333" i="8"/>
  <c r="AZ182" i="14"/>
  <c r="L23" i="5"/>
  <c r="D334" i="8"/>
  <c r="BA188" i="14"/>
  <c r="C334" i="8"/>
  <c r="AZ188" i="14"/>
  <c r="F23" i="5"/>
  <c r="B27" i="5"/>
  <c r="C407" i="8"/>
  <c r="BN123" i="14"/>
  <c r="F27" i="11"/>
  <c r="D407" i="8"/>
  <c r="BO123" i="14"/>
  <c r="L27" i="11"/>
  <c r="D405" i="8"/>
  <c r="BO111" i="14"/>
  <c r="L27" i="5"/>
  <c r="C405" i="8"/>
  <c r="BN111" i="14"/>
  <c r="F27" i="5"/>
</calcChain>
</file>

<file path=xl/sharedStrings.xml><?xml version="1.0" encoding="utf-8"?>
<sst xmlns="http://schemas.openxmlformats.org/spreadsheetml/2006/main" count="11324" uniqueCount="957">
  <si>
    <t>F.I.S.C.T. Lombardia</t>
  </si>
  <si>
    <t>Federazione Italiana Sport Calcio da Tavolo</t>
  </si>
  <si>
    <t>XXXIX TORNEO DI NATALE</t>
  </si>
  <si>
    <t>Elenco iscritti -  Milano, 10 e 11 dicembre 2016</t>
  </si>
  <si>
    <t>SQUADRE</t>
  </si>
  <si>
    <t>#</t>
  </si>
  <si>
    <t>squadra/team</t>
  </si>
  <si>
    <t>nazione/country</t>
  </si>
  <si>
    <t>città/city</t>
  </si>
  <si>
    <t>rank</t>
  </si>
  <si>
    <t>seed</t>
  </si>
  <si>
    <t>F.lli Bari Reggio Emilia</t>
  </si>
  <si>
    <t>Italia</t>
  </si>
  <si>
    <t>Reggio Emilia</t>
  </si>
  <si>
    <t>ITAC040</t>
  </si>
  <si>
    <t>Tiburones FM</t>
  </si>
  <si>
    <t>Spagna</t>
  </si>
  <si>
    <t>Malaga</t>
  </si>
  <si>
    <t>ESPC011</t>
  </si>
  <si>
    <t>Fiamme Azzurre</t>
  </si>
  <si>
    <t>Roma</t>
  </si>
  <si>
    <t>ITAC027</t>
  </si>
  <si>
    <t>Wiener Neustadt</t>
  </si>
  <si>
    <t>Austria</t>
  </si>
  <si>
    <t>AUTC003</t>
  </si>
  <si>
    <t>Rochefort TS</t>
  </si>
  <si>
    <t>Belgio</t>
  </si>
  <si>
    <t>Rochefort</t>
  </si>
  <si>
    <t>BELC008</t>
  </si>
  <si>
    <t>TFC Mattersburg</t>
  </si>
  <si>
    <t>Mattersburg</t>
  </si>
  <si>
    <t>AUTC001</t>
  </si>
  <si>
    <t>Valletta</t>
  </si>
  <si>
    <t>Malta</t>
  </si>
  <si>
    <t>La Valletta</t>
  </si>
  <si>
    <t>MLTC001</t>
  </si>
  <si>
    <t>Bologna Tigers</t>
  </si>
  <si>
    <t>Bologna</t>
  </si>
  <si>
    <t>ITAC003</t>
  </si>
  <si>
    <t>Issy-les-Moulineaux</t>
  </si>
  <si>
    <t>Francia</t>
  </si>
  <si>
    <t>FRAC008</t>
  </si>
  <si>
    <t>Master Sanremo</t>
  </si>
  <si>
    <t>Sanremo (IM)</t>
  </si>
  <si>
    <t>ITAC041</t>
  </si>
  <si>
    <t>Stella Artois</t>
  </si>
  <si>
    <t>Milano</t>
  </si>
  <si>
    <t>ITAC033</t>
  </si>
  <si>
    <t>Ascoli</t>
  </si>
  <si>
    <t>ITAC052</t>
  </si>
  <si>
    <t>Sparta Spreeathen</t>
  </si>
  <si>
    <t>Germania</t>
  </si>
  <si>
    <t>Berlino</t>
  </si>
  <si>
    <t>GERC001</t>
  </si>
  <si>
    <t>Napoli Fighters</t>
  </si>
  <si>
    <t>Napoli</t>
  </si>
  <si>
    <t>ITAC034</t>
  </si>
  <si>
    <t>Foggia</t>
  </si>
  <si>
    <t>ITAC006</t>
  </si>
  <si>
    <t>Rain 1970</t>
  </si>
  <si>
    <t>Rain</t>
  </si>
  <si>
    <t>GERC012</t>
  </si>
  <si>
    <t>Warriors</t>
  </si>
  <si>
    <t>Torino</t>
  </si>
  <si>
    <t>ITAC059</t>
  </si>
  <si>
    <t>Messina TS</t>
  </si>
  <si>
    <t>Messina</t>
  </si>
  <si>
    <t>ITAC060</t>
  </si>
  <si>
    <t>Virtus 4 Strade</t>
  </si>
  <si>
    <t>Rieti</t>
  </si>
  <si>
    <t>ITAC018</t>
  </si>
  <si>
    <t>Flickers</t>
  </si>
  <si>
    <t>MIlano</t>
  </si>
  <si>
    <t>ITAC007</t>
  </si>
  <si>
    <t>Grosseto</t>
  </si>
  <si>
    <t>ITAC008</t>
  </si>
  <si>
    <t>Leonessa</t>
  </si>
  <si>
    <t>Brescia</t>
  </si>
  <si>
    <t>ITAC035</t>
  </si>
  <si>
    <t>Biella 91</t>
  </si>
  <si>
    <t>Biella</t>
  </si>
  <si>
    <t>ITAC058</t>
  </si>
  <si>
    <t>Stradivari</t>
  </si>
  <si>
    <t>Cremona</t>
  </si>
  <si>
    <t>ITAC054</t>
  </si>
  <si>
    <t>Stradivari 2</t>
  </si>
  <si>
    <t>Flickers 2</t>
  </si>
  <si>
    <t>Torino 2009 2</t>
  </si>
  <si>
    <t>ITAC038</t>
  </si>
  <si>
    <t>Torino 2009</t>
  </si>
  <si>
    <t>Atletico Pisa</t>
  </si>
  <si>
    <t>Pisa</t>
  </si>
  <si>
    <t>_</t>
  </si>
  <si>
    <t>CT Aosta</t>
  </si>
  <si>
    <t>Aosta</t>
  </si>
  <si>
    <t>Master Sanremo 2</t>
  </si>
  <si>
    <t>Subbuteisti Carpi</t>
  </si>
  <si>
    <t>Carpi (MO)</t>
  </si>
  <si>
    <t>OPEN</t>
  </si>
  <si>
    <t>nome/name</t>
  </si>
  <si>
    <t>club</t>
  </si>
  <si>
    <t>Juan Noguera</t>
  </si>
  <si>
    <t>ESP0040</t>
  </si>
  <si>
    <t>Luca Colangelo</t>
  </si>
  <si>
    <t>ITA0225</t>
  </si>
  <si>
    <t>Christian Haas</t>
  </si>
  <si>
    <t>AUT0025</t>
  </si>
  <si>
    <t>Saverio Bari</t>
  </si>
  <si>
    <t>ITA0066</t>
  </si>
  <si>
    <t>Massimiliano Nastasi</t>
  </si>
  <si>
    <t>ITA0603</t>
  </si>
  <si>
    <t>Wolfgang Leitner</t>
  </si>
  <si>
    <t>AUT0010</t>
  </si>
  <si>
    <t>Justin Leroy</t>
  </si>
  <si>
    <t>BEL0114</t>
  </si>
  <si>
    <t>Emanuele Licheri</t>
  </si>
  <si>
    <t>ITA0480</t>
  </si>
  <si>
    <t>Mongi Rouis</t>
  </si>
  <si>
    <t>Black Devils</t>
  </si>
  <si>
    <t>FRA0044</t>
  </si>
  <si>
    <t>Bjorn Kegenbein</t>
  </si>
  <si>
    <t>GER0021</t>
  </si>
  <si>
    <t>Jean-Marie Amberny</t>
  </si>
  <si>
    <t>FRA0018</t>
  </si>
  <si>
    <t>Sergio Ramos</t>
  </si>
  <si>
    <t>Portogallo</t>
  </si>
  <si>
    <t>POR0022</t>
  </si>
  <si>
    <t>Luca Zambello</t>
  </si>
  <si>
    <t>ITA0908</t>
  </si>
  <si>
    <t>Axel Donval</t>
  </si>
  <si>
    <t>Stembert</t>
  </si>
  <si>
    <t>FRA0019</t>
  </si>
  <si>
    <t>Luca Battista</t>
  </si>
  <si>
    <t>ITA0077</t>
  </si>
  <si>
    <t>Massimo Cremona</t>
  </si>
  <si>
    <t>MLT0018</t>
  </si>
  <si>
    <t>Edoardo Bellotto</t>
  </si>
  <si>
    <t>Serenissima Mestre</t>
  </si>
  <si>
    <t>ITA0086</t>
  </si>
  <si>
    <t>Matteo Ciccarelli</t>
  </si>
  <si>
    <t>ITA0788</t>
  </si>
  <si>
    <t>Michael Stolzenberg</t>
  </si>
  <si>
    <t>GER0029</t>
  </si>
  <si>
    <t>Gerardo Patruno</t>
  </si>
  <si>
    <t>ITA0648</t>
  </si>
  <si>
    <t>Marcus Tilgner</t>
  </si>
  <si>
    <t>GER0030</t>
  </si>
  <si>
    <t>Remy Lours</t>
  </si>
  <si>
    <t>FTC Caen</t>
  </si>
  <si>
    <t>FRA0109</t>
  </si>
  <si>
    <t>Florian Giaux</t>
  </si>
  <si>
    <t>BEL0104</t>
  </si>
  <si>
    <t>Raul Benita</t>
  </si>
  <si>
    <t>ESP0011</t>
  </si>
  <si>
    <t>Luca Martinelli</t>
  </si>
  <si>
    <t>Inghilterra</t>
  </si>
  <si>
    <t>Yorkshire Phoenix</t>
  </si>
  <si>
    <t>ENG0323</t>
  </si>
  <si>
    <t>Alex Iorio</t>
  </si>
  <si>
    <t>ITA0446</t>
  </si>
  <si>
    <t>Roderick Vassallo</t>
  </si>
  <si>
    <t>MLT0026</t>
  </si>
  <si>
    <t>Maurizio Jon Scotta</t>
  </si>
  <si>
    <t>Biella '91</t>
  </si>
  <si>
    <t>ITA0450</t>
  </si>
  <si>
    <t>Robert Lenz</t>
  </si>
  <si>
    <t>AUT0012</t>
  </si>
  <si>
    <t>Gàbor Baross</t>
  </si>
  <si>
    <t>Ungheria</t>
  </si>
  <si>
    <t>TFKN Dragons</t>
  </si>
  <si>
    <t>HUN0025</t>
  </si>
  <si>
    <t>Paul Naszalyi</t>
  </si>
  <si>
    <t>FRA0026</t>
  </si>
  <si>
    <t>Luca Ciabattoni</t>
  </si>
  <si>
    <t>ITA0204</t>
  </si>
  <si>
    <t>Mauro Salvati</t>
  </si>
  <si>
    <t>ITA0756</t>
  </si>
  <si>
    <t>Alessandro Mastropasqua</t>
  </si>
  <si>
    <t>ITA0549</t>
  </si>
  <si>
    <t>Filippo Filippella</t>
  </si>
  <si>
    <t>ITA1646</t>
  </si>
  <si>
    <t>Raphael Pommier</t>
  </si>
  <si>
    <t>FRA0062</t>
  </si>
  <si>
    <t>Cesare Natoli</t>
  </si>
  <si>
    <t>ITA0605</t>
  </si>
  <si>
    <t>Vito De Benedictis</t>
  </si>
  <si>
    <t>Salernitana</t>
  </si>
  <si>
    <t>ITA1639</t>
  </si>
  <si>
    <t>Daniele Di Cè</t>
  </si>
  <si>
    <t>ITA1544</t>
  </si>
  <si>
    <t>Mauro Petrini</t>
  </si>
  <si>
    <t>ITA0666</t>
  </si>
  <si>
    <t>Augusto Vagnoni</t>
  </si>
  <si>
    <t>ITA0876</t>
  </si>
  <si>
    <t>Marcello Bodin de Chatelard</t>
  </si>
  <si>
    <t>ITA0110</t>
  </si>
  <si>
    <t>William Dotto</t>
  </si>
  <si>
    <t>ITA1275</t>
  </si>
  <si>
    <t>Massimo Di Cè</t>
  </si>
  <si>
    <t>ITA1588</t>
  </si>
  <si>
    <t>Pierpaolo Murabito</t>
  </si>
  <si>
    <t>Siracusa CT</t>
  </si>
  <si>
    <t>ITA1137</t>
  </si>
  <si>
    <t>Alberto Recano</t>
  </si>
  <si>
    <t>ITA0717</t>
  </si>
  <si>
    <t>Enrico Giannarelli</t>
  </si>
  <si>
    <t>ITA0402</t>
  </si>
  <si>
    <t>Fernando Gomez</t>
  </si>
  <si>
    <t>Turia 1981</t>
  </si>
  <si>
    <t>ESP0014</t>
  </si>
  <si>
    <t>Ismaele Caurla</t>
  </si>
  <si>
    <t>Trento Subbuteo</t>
  </si>
  <si>
    <t>ITA1569</t>
  </si>
  <si>
    <t>Giancarlo Cavanna Cavanna</t>
  </si>
  <si>
    <t>ITA1213</t>
  </si>
  <si>
    <t>Maurizio Brillantino</t>
  </si>
  <si>
    <t>ITA0136</t>
  </si>
  <si>
    <t>Carlo Ciraolo</t>
  </si>
  <si>
    <t>ITA0216</t>
  </si>
  <si>
    <t>Paolo Zambello</t>
  </si>
  <si>
    <t>Pierce 14 Altavilla</t>
  </si>
  <si>
    <t>ITA0909</t>
  </si>
  <si>
    <t>Giovanni Francavilla</t>
  </si>
  <si>
    <t>ITA0370</t>
  </si>
  <si>
    <t>Rosario Ifrigerio</t>
  </si>
  <si>
    <t>ITA1163</t>
  </si>
  <si>
    <t>Pier Luigi Signoretti</t>
  </si>
  <si>
    <t>ACS Perugia</t>
  </si>
  <si>
    <t>ITA1636</t>
  </si>
  <si>
    <t>Riccardo Schito</t>
  </si>
  <si>
    <t>ITA0780</t>
  </si>
  <si>
    <t>Marco Midoro</t>
  </si>
  <si>
    <t>ITA0921</t>
  </si>
  <si>
    <t>Saverio Ferrante</t>
  </si>
  <si>
    <t>ITA0348</t>
  </si>
  <si>
    <t>Tiberio Becucci</t>
  </si>
  <si>
    <t>Firenze</t>
  </si>
  <si>
    <t>ITA0079</t>
  </si>
  <si>
    <t>Daniele Lopresto</t>
  </si>
  <si>
    <t>ITA1496</t>
  </si>
  <si>
    <t>Marco Bonciani</t>
  </si>
  <si>
    <t>ITA0121</t>
  </si>
  <si>
    <t>Mirco Pasquini</t>
  </si>
  <si>
    <t>Riccardo Ferri</t>
  </si>
  <si>
    <t>Gabriele Casati</t>
  </si>
  <si>
    <t>Francesco Gori</t>
  </si>
  <si>
    <t>Emanuele Funaro</t>
  </si>
  <si>
    <t>Israele</t>
  </si>
  <si>
    <t>Adrianio Potecchi</t>
  </si>
  <si>
    <t>Massimo Santini</t>
  </si>
  <si>
    <t>Luca Converti</t>
  </si>
  <si>
    <t>Alessio Tacchia</t>
  </si>
  <si>
    <t>Tom Horn</t>
  </si>
  <si>
    <t>GER0085</t>
  </si>
  <si>
    <t>Simone Bertelli</t>
  </si>
  <si>
    <t>Black &amp; Blue</t>
  </si>
  <si>
    <t>Alessandro Subazzoli</t>
  </si>
  <si>
    <t>Paolo Bernardini</t>
  </si>
  <si>
    <t>Luca Pessini</t>
  </si>
  <si>
    <t>ITA0664</t>
  </si>
  <si>
    <t>VETERANI</t>
  </si>
  <si>
    <t>Antonio Montaño</t>
  </si>
  <si>
    <t>Tiburones</t>
  </si>
  <si>
    <t>ESP0069</t>
  </si>
  <si>
    <t>Gianfranco Calonico</t>
  </si>
  <si>
    <t>ITA0150</t>
  </si>
  <si>
    <t>Daniel Scheen</t>
  </si>
  <si>
    <t>BEL0148</t>
  </si>
  <si>
    <t>Gunther Bamberzky</t>
  </si>
  <si>
    <t>AUT0045</t>
  </si>
  <si>
    <t>Vicenç Prats</t>
  </si>
  <si>
    <t>ESP0006</t>
  </si>
  <si>
    <t>Jason Pisani</t>
  </si>
  <si>
    <t>MLT0028</t>
  </si>
  <si>
    <t>26/16/1971</t>
  </si>
  <si>
    <t>David Busch</t>
  </si>
  <si>
    <t>AUT0069</t>
  </si>
  <si>
    <t>Patrizio Lazzaretti</t>
  </si>
  <si>
    <t>SS Lazio</t>
  </si>
  <si>
    <t>ITA0467</t>
  </si>
  <si>
    <t>Manfred Pawlica</t>
  </si>
  <si>
    <t>AUT0057</t>
  </si>
  <si>
    <t>Claudio Dogali</t>
  </si>
  <si>
    <t>ITA0311</t>
  </si>
  <si>
    <t>Lucio Canicchio</t>
  </si>
  <si>
    <t>ITA0154</t>
  </si>
  <si>
    <t>Thierry Vivron</t>
  </si>
  <si>
    <t>Issy.les.Moulineaux</t>
  </si>
  <si>
    <t>FRA0016</t>
  </si>
  <si>
    <t>Mario Camilleri</t>
  </si>
  <si>
    <t>MLT0014</t>
  </si>
  <si>
    <t>Massimiliano Croatti</t>
  </si>
  <si>
    <t>ITA0252</t>
  </si>
  <si>
    <t>Eric Naszalyi</t>
  </si>
  <si>
    <t>FRA0014</t>
  </si>
  <si>
    <t>Mario Corradi</t>
  </si>
  <si>
    <t>ITA0239</t>
  </si>
  <si>
    <t>Ferran Coll</t>
  </si>
  <si>
    <t>ESP0059</t>
  </si>
  <si>
    <t>Luis Felipe Mendez</t>
  </si>
  <si>
    <t>ESP0068</t>
  </si>
  <si>
    <t>Carlo Alessi</t>
  </si>
  <si>
    <t>ITA0009</t>
  </si>
  <si>
    <t>Gianfranco Mastrantuono</t>
  </si>
  <si>
    <t>ITA0547</t>
  </si>
  <si>
    <t>Titi Giaux</t>
  </si>
  <si>
    <t>BEL0105</t>
  </si>
  <si>
    <t>Karl-Heinz Haider</t>
  </si>
  <si>
    <t>AUT0004</t>
  </si>
  <si>
    <t>Fabio Stellato</t>
  </si>
  <si>
    <t>ITA0831</t>
  </si>
  <si>
    <t>Massimiliano Schiavone</t>
  </si>
  <si>
    <t>ITA0779</t>
  </si>
  <si>
    <t>Thomas Vulpes</t>
  </si>
  <si>
    <t>GER0072</t>
  </si>
  <si>
    <t>Luis D. Lòpez</t>
  </si>
  <si>
    <t>ESP0080</t>
  </si>
  <si>
    <t>Riccardo Marinucci</t>
  </si>
  <si>
    <t>ITA0530</t>
  </si>
  <si>
    <t>Claudio Colpani</t>
  </si>
  <si>
    <t>Papata Group</t>
  </si>
  <si>
    <t>ITA0232</t>
  </si>
  <si>
    <t>Joseph Mifsud</t>
  </si>
  <si>
    <t>MLT0033</t>
  </si>
  <si>
    <t>26/04&amp;1969</t>
  </si>
  <si>
    <t>Michele Giudice</t>
  </si>
  <si>
    <t>Livorno TS</t>
  </si>
  <si>
    <t>ITA1126</t>
  </si>
  <si>
    <t>Andres Jung Senior</t>
  </si>
  <si>
    <t>GER0063</t>
  </si>
  <si>
    <t>Giuseppe Battaglia</t>
  </si>
  <si>
    <t>ITA0076</t>
  </si>
  <si>
    <t>Hans Ruf</t>
  </si>
  <si>
    <t>GER0071</t>
  </si>
  <si>
    <t>Luca Bisio</t>
  </si>
  <si>
    <t>ITA0108</t>
  </si>
  <si>
    <t>Pietro Bonfante</t>
  </si>
  <si>
    <t>ITA0122</t>
  </si>
  <si>
    <t>Francesco Riccobene</t>
  </si>
  <si>
    <t>ITA0728</t>
  </si>
  <si>
    <t>Klaus Fritz</t>
  </si>
  <si>
    <t>GER0117</t>
  </si>
  <si>
    <t>Andrea Morosini</t>
  </si>
  <si>
    <t>ITA1834</t>
  </si>
  <si>
    <t>Filippo Sella</t>
  </si>
  <si>
    <t>Gianfranco Savastio</t>
  </si>
  <si>
    <t>ITA0766</t>
  </si>
  <si>
    <t>Nico Lucchesi</t>
  </si>
  <si>
    <t>Massimo Conti</t>
  </si>
  <si>
    <t>Subbuteisti Modena</t>
  </si>
  <si>
    <t>Giorgio Manfioletti</t>
  </si>
  <si>
    <t>Marco Trevisan</t>
  </si>
  <si>
    <t>UNDER 19</t>
  </si>
  <si>
    <t>Corentin Wauthy</t>
  </si>
  <si>
    <t>BEL0275</t>
  </si>
  <si>
    <t>Thèo Modeste</t>
  </si>
  <si>
    <t>FRA0025</t>
  </si>
  <si>
    <t>Leonardo Giudice</t>
  </si>
  <si>
    <t>ITA1138</t>
  </si>
  <si>
    <t>Jurgen Balzan</t>
  </si>
  <si>
    <t>MLT0064</t>
  </si>
  <si>
    <t>Alessandro Amatelli</t>
  </si>
  <si>
    <t>ITA1190</t>
  </si>
  <si>
    <t>Filippo Cubeta</t>
  </si>
  <si>
    <t>ITA0255</t>
  </si>
  <si>
    <t>Moritz Jung</t>
  </si>
  <si>
    <t>GER0094</t>
  </si>
  <si>
    <t>Alessandro Natoli</t>
  </si>
  <si>
    <t>ITA0604</t>
  </si>
  <si>
    <t>Rocco Morganelli</t>
  </si>
  <si>
    <t>ITA1443</t>
  </si>
  <si>
    <t>Nico Pretzel</t>
  </si>
  <si>
    <t>GER0126</t>
  </si>
  <si>
    <t>UNDER 15</t>
  </si>
  <si>
    <t>Riccardo Natoli</t>
  </si>
  <si>
    <t>ITA1218</t>
  </si>
  <si>
    <t>Lorenzo Lazzaretti</t>
  </si>
  <si>
    <t>Lazio</t>
  </si>
  <si>
    <t>ITA1487</t>
  </si>
  <si>
    <t>Riccardo Marangoni</t>
  </si>
  <si>
    <t>ITA1280</t>
  </si>
  <si>
    <t>Gabriele Cavalli</t>
  </si>
  <si>
    <t>UNDER 12</t>
  </si>
  <si>
    <t>Francesco Borgo</t>
  </si>
  <si>
    <t>ITA1748</t>
  </si>
  <si>
    <t>Francesco Tozzi</t>
  </si>
  <si>
    <t>ITA1621</t>
  </si>
  <si>
    <t>Christian Fricano</t>
  </si>
  <si>
    <t>ITA1749</t>
  </si>
  <si>
    <t>Ludovico Barcellona</t>
  </si>
  <si>
    <t>Pietro Gatti</t>
  </si>
  <si>
    <t>LADIES</t>
  </si>
  <si>
    <t>Paola Forlani</t>
  </si>
  <si>
    <t>ITA0365</t>
  </si>
  <si>
    <t>Giulia Brillantino</t>
  </si>
  <si>
    <t>ITA0996</t>
  </si>
  <si>
    <t>Daria Prazynski</t>
  </si>
  <si>
    <t>GER0119</t>
  </si>
  <si>
    <t>Bettina Lenz-Exler</t>
  </si>
  <si>
    <t>AUT0074</t>
  </si>
  <si>
    <t>Stefka Radkova</t>
  </si>
  <si>
    <t>ESP0461</t>
  </si>
  <si>
    <t>SOLO SABATO</t>
  </si>
  <si>
    <t>Corrado Trenta</t>
  </si>
  <si>
    <t>Luca Salvadori</t>
  </si>
  <si>
    <t>Alessandro Toni</t>
  </si>
  <si>
    <t>Valeriano Cianchella</t>
  </si>
  <si>
    <t>Massimiliano Farnesi</t>
  </si>
  <si>
    <t>Francesco Giachetti</t>
  </si>
  <si>
    <t>Derek Conti</t>
  </si>
  <si>
    <t>Gianluca Galeazzi</t>
  </si>
  <si>
    <t>Bruno Mazzeo</t>
  </si>
  <si>
    <t>Matteo Suffritti</t>
  </si>
  <si>
    <t>Stefano Buzzi</t>
  </si>
  <si>
    <t>Antonio Crovetti</t>
  </si>
  <si>
    <t>Stefano Scagni</t>
  </si>
  <si>
    <t>Helene Boniface</t>
  </si>
  <si>
    <t>Giovanni Navarra</t>
  </si>
  <si>
    <t>Orlando Navarra</t>
  </si>
  <si>
    <t>Carmine Napolitano</t>
  </si>
  <si>
    <t>Niki Napolitano</t>
  </si>
  <si>
    <t>Marcos Kapsambelis</t>
  </si>
  <si>
    <t>Grecia</t>
  </si>
  <si>
    <t>Periklis Dimopoulus</t>
  </si>
  <si>
    <t>Genny Ancasrola</t>
  </si>
  <si>
    <t>Marco Baj</t>
  </si>
  <si>
    <t>Vittorio de Pascale</t>
  </si>
  <si>
    <t>Fabrizio Fedele</t>
  </si>
  <si>
    <t>Paolo Finardi</t>
  </si>
  <si>
    <t>Michelangelo Mazzilli</t>
  </si>
  <si>
    <t>Pierluigi Bianco</t>
  </si>
  <si>
    <t>Marco Perazzo</t>
  </si>
  <si>
    <t>Giacomo Monica</t>
  </si>
  <si>
    <t>Enrico Tecchiati</t>
  </si>
  <si>
    <t>Efrem Intra</t>
  </si>
  <si>
    <t>Umberto Battista</t>
  </si>
  <si>
    <t>Davide Visentin</t>
  </si>
  <si>
    <t>Davide Furini</t>
  </si>
  <si>
    <t>Pasquale Torano</t>
  </si>
  <si>
    <t>Francesco Torano</t>
  </si>
  <si>
    <t>Fabrizio Maiandi</t>
  </si>
  <si>
    <t>Mirko Balio</t>
  </si>
  <si>
    <t>Massimo Barisone</t>
  </si>
  <si>
    <t>Paolo Ciboldi</t>
  </si>
  <si>
    <t>Emiliano Vinciguerra</t>
  </si>
  <si>
    <t>Michelangelo Porro</t>
  </si>
  <si>
    <t>Gennaro Preziuso</t>
  </si>
  <si>
    <t>Pasquale Guerra</t>
  </si>
  <si>
    <t>Salvatore Tinebra</t>
  </si>
  <si>
    <t>Roberto Maina</t>
  </si>
  <si>
    <t>Massimo Sergio</t>
  </si>
  <si>
    <t>Franco Grimaldi</t>
  </si>
  <si>
    <t>Andrea Fassio</t>
  </si>
  <si>
    <t>Marco Maldera</t>
  </si>
  <si>
    <t>Roberto De Gregori</t>
  </si>
  <si>
    <t>Gaetano Ciraolo</t>
  </si>
  <si>
    <t>Massimiliano Barbieri</t>
  </si>
  <si>
    <t>Joseph Calò</t>
  </si>
  <si>
    <t>Carlo Alberto Scaglia</t>
  </si>
  <si>
    <t>Federico Pisca</t>
  </si>
  <si>
    <t>Gianmaria Lena</t>
  </si>
  <si>
    <t>ACCOMPAGNATORI</t>
  </si>
  <si>
    <t>Eloisa Bernava</t>
  </si>
  <si>
    <t>Monalita Balzan</t>
  </si>
  <si>
    <t>Enrica Ferrari</t>
  </si>
  <si>
    <t>Chiara Pagano</t>
  </si>
  <si>
    <t>Christian Balzan</t>
  </si>
  <si>
    <t>Claudio Rossi</t>
  </si>
  <si>
    <t>Emma Monticelli</t>
  </si>
  <si>
    <t>Martina Tigri</t>
  </si>
  <si>
    <t>Gabriele Di Cè</t>
  </si>
  <si>
    <t>Francesca Di Cè</t>
  </si>
  <si>
    <t>Giuseppe Franco</t>
  </si>
  <si>
    <t>Carlo Bernava</t>
  </si>
  <si>
    <t>Andrea Bernava</t>
  </si>
  <si>
    <t>Ivana Tidona</t>
  </si>
  <si>
    <t>Alessandro Bernasconi</t>
  </si>
  <si>
    <t>Elisabetta Garbarino</t>
  </si>
  <si>
    <t>Sandra Cecchetti</t>
  </si>
  <si>
    <t>Tania Orgiana</t>
  </si>
  <si>
    <t>Luna Licheri</t>
  </si>
  <si>
    <t xml:space="preserve">Federica Perra </t>
  </si>
  <si>
    <t>Piera Ledda</t>
  </si>
  <si>
    <t>Laura Panza</t>
  </si>
  <si>
    <t>Cecilia Intra</t>
  </si>
  <si>
    <t>Emma Intra</t>
  </si>
  <si>
    <t>Flora Avallone</t>
  </si>
  <si>
    <t>Alessandra Ciccarelli</t>
  </si>
  <si>
    <t>Luciano Ciccarelli</t>
  </si>
  <si>
    <t>Flora Esposito</t>
  </si>
  <si>
    <t>Imma Grado</t>
  </si>
  <si>
    <t>Helmut Haas</t>
  </si>
  <si>
    <t>Edith Haas</t>
  </si>
  <si>
    <t>Anna Gelati</t>
  </si>
  <si>
    <t>Riccardo Porro</t>
  </si>
  <si>
    <t>Claudia Boddi</t>
  </si>
  <si>
    <t>Cristina Alari</t>
  </si>
  <si>
    <t>Annunziata Inzirillo</t>
  </si>
  <si>
    <t>Giancarlo Potecchi</t>
  </si>
  <si>
    <t>Roberto Potecchi</t>
  </si>
  <si>
    <t>Alessandro Marino</t>
  </si>
  <si>
    <t>Davide Guerreschi</t>
  </si>
  <si>
    <t>Luca Gatti</t>
  </si>
  <si>
    <t>Tiziana Mangialardo</t>
  </si>
  <si>
    <t>Gian Luca Barcellona</t>
  </si>
  <si>
    <t>Clotilde Barcellona</t>
  </si>
  <si>
    <t>Maria Elena Tibaldi</t>
  </si>
  <si>
    <t>Giovanni Fricano</t>
  </si>
  <si>
    <t>Marina Allara</t>
  </si>
  <si>
    <t>Maria Grazia Brafa</t>
  </si>
  <si>
    <t>Pier Celeste Zambello</t>
  </si>
  <si>
    <t>Vittorio Gatti</t>
  </si>
  <si>
    <t>Elisabetta Finotto</t>
  </si>
  <si>
    <t>Michele Pietrocola</t>
  </si>
  <si>
    <t>Stefania Fabiano</t>
  </si>
  <si>
    <t>Anna Lenz</t>
  </si>
  <si>
    <t>Sabine Sieber</t>
  </si>
  <si>
    <t>Luca Gentile</t>
  </si>
  <si>
    <t>Luca Rodighiero</t>
  </si>
  <si>
    <t>Danilo Presti</t>
  </si>
  <si>
    <t>Davide Presti</t>
  </si>
  <si>
    <t>Alessandro Presti</t>
  </si>
  <si>
    <t>Anna Rossettini</t>
  </si>
  <si>
    <t xml:space="preserve">Elvira Boscacci </t>
  </si>
  <si>
    <t>Luca Bruno</t>
  </si>
  <si>
    <t>Nicola Marfini</t>
  </si>
  <si>
    <t>Linda Giuntini</t>
  </si>
  <si>
    <t>TORNEO A SQUADRE -  Milano, 10 dicembre 2016</t>
  </si>
  <si>
    <t>GIRONE 1</t>
  </si>
  <si>
    <t>Squadra / Team</t>
  </si>
  <si>
    <t>Pts</t>
  </si>
  <si>
    <t>G</t>
  </si>
  <si>
    <t>V</t>
  </si>
  <si>
    <t>N</t>
  </si>
  <si>
    <t>P</t>
  </si>
  <si>
    <t>PV</t>
  </si>
  <si>
    <t>PP</t>
  </si>
  <si>
    <t>DP</t>
  </si>
  <si>
    <t>GF</t>
  </si>
  <si>
    <t>GS</t>
  </si>
  <si>
    <t>DG</t>
  </si>
  <si>
    <t>Rank</t>
  </si>
  <si>
    <t>Incontro / Match</t>
  </si>
  <si>
    <t>Ris./Score</t>
  </si>
  <si>
    <t>Arbitro/Referee</t>
  </si>
  <si>
    <t>E. Licheri</t>
  </si>
  <si>
    <t>D. Furini</t>
  </si>
  <si>
    <t>G. Monica</t>
  </si>
  <si>
    <t>D. Visentin</t>
  </si>
  <si>
    <t>L. Zambello</t>
  </si>
  <si>
    <t>F. Torano</t>
  </si>
  <si>
    <t>M. Cremona</t>
  </si>
  <si>
    <t>P. Torano</t>
  </si>
  <si>
    <t>M. Jung</t>
  </si>
  <si>
    <t>A. Toni</t>
  </si>
  <si>
    <t>S. Ferrante</t>
  </si>
  <si>
    <t>T. Vulpes</t>
  </si>
  <si>
    <t>V. Cianchella</t>
  </si>
  <si>
    <t>G. Savastio</t>
  </si>
  <si>
    <t>H. Ruf</t>
  </si>
  <si>
    <t>M. Farnesi</t>
  </si>
  <si>
    <t>G. Battaglia</t>
  </si>
  <si>
    <t>A. Jung</t>
  </si>
  <si>
    <t>bye</t>
  </si>
  <si>
    <t>P. Licheri</t>
  </si>
  <si>
    <t>L. Ciabattoni</t>
  </si>
  <si>
    <t>A. Vagnoni</t>
  </si>
  <si>
    <t>J.M. Amberny</t>
  </si>
  <si>
    <t>V. Ciancella</t>
  </si>
  <si>
    <t>GIRONE 2</t>
  </si>
  <si>
    <t>V. Prats</t>
  </si>
  <si>
    <t>G. Lena</t>
  </si>
  <si>
    <t>F. Coll</t>
  </si>
  <si>
    <t>M. Jon Scotta</t>
  </si>
  <si>
    <t>L. Lopez</t>
  </si>
  <si>
    <t>M. Bodin de Chatelard</t>
  </si>
  <si>
    <t>L. Mendez</t>
  </si>
  <si>
    <t>F. Pisca</t>
  </si>
  <si>
    <t>D. Busch</t>
  </si>
  <si>
    <t>G. Preziuso</t>
  </si>
  <si>
    <t>F. Sella</t>
  </si>
  <si>
    <t>G. Calonico</t>
  </si>
  <si>
    <t>P. Guerra</t>
  </si>
  <si>
    <t>C. A. Scaglia</t>
  </si>
  <si>
    <t>C. Dogali</t>
  </si>
  <si>
    <t>M. Porro</t>
  </si>
  <si>
    <t>J. Calò</t>
  </si>
  <si>
    <t>G. Mastrantuono</t>
  </si>
  <si>
    <t>D. Di Cè</t>
  </si>
  <si>
    <t>L. Pessini</t>
  </si>
  <si>
    <t>M. Baj</t>
  </si>
  <si>
    <t>V. De Pascale</t>
  </si>
  <si>
    <t>A. Montano</t>
  </si>
  <si>
    <t>G. Ancarola</t>
  </si>
  <si>
    <t>F. Riccobene</t>
  </si>
  <si>
    <t>S. Tinebra</t>
  </si>
  <si>
    <t>G. Cavanna Cavanna</t>
  </si>
  <si>
    <t>M. Sergio</t>
  </si>
  <si>
    <t>M. Midoro</t>
  </si>
  <si>
    <t>A. Fassio</t>
  </si>
  <si>
    <t>C. Ciraolo</t>
  </si>
  <si>
    <t>Mau. Brillantino</t>
  </si>
  <si>
    <t>R. Morganelli</t>
  </si>
  <si>
    <t>M. Barbieri</t>
  </si>
  <si>
    <t>M. Maldera</t>
  </si>
  <si>
    <t>F. Grimaldi</t>
  </si>
  <si>
    <t>G. Francavilla</t>
  </si>
  <si>
    <t>R. De Gregori</t>
  </si>
  <si>
    <t>GIRONE 3</t>
  </si>
  <si>
    <t>J. Noguera</t>
  </si>
  <si>
    <t>M. Perazzo</t>
  </si>
  <si>
    <t>S. Ramos</t>
  </si>
  <si>
    <t>L. Colangelo</t>
  </si>
  <si>
    <t>M. Mazzilli</t>
  </si>
  <si>
    <t>F. Fedele</t>
  </si>
  <si>
    <t>N. Napoliano</t>
  </si>
  <si>
    <t>P. Finardi</t>
  </si>
  <si>
    <t>P. Bianco</t>
  </si>
  <si>
    <t>K. Fritz</t>
  </si>
  <si>
    <t>M. Balio</t>
  </si>
  <si>
    <t>M. Tilgner</t>
  </si>
  <si>
    <t>P. Ciboldi</t>
  </si>
  <si>
    <t>M. Stolzemberg</t>
  </si>
  <si>
    <t>M. Barisone</t>
  </si>
  <si>
    <t>D. Prazynski</t>
  </si>
  <si>
    <t>F. Maiandi</t>
  </si>
  <si>
    <t>N. Napolitano</t>
  </si>
  <si>
    <t>N. Pretzel</t>
  </si>
  <si>
    <t>M. Corradi</t>
  </si>
  <si>
    <t>L. Bisio</t>
  </si>
  <si>
    <t>P. Forlani</t>
  </si>
  <si>
    <t>S. Scagni</t>
  </si>
  <si>
    <t>M. Kapsambelis</t>
  </si>
  <si>
    <t>K. Fritz *</t>
  </si>
  <si>
    <t>P. Dimopoulos</t>
  </si>
  <si>
    <t>M. Tilgner *</t>
  </si>
  <si>
    <t>GIRONE 4</t>
  </si>
  <si>
    <t>C. Haas</t>
  </si>
  <si>
    <t>R. Schito</t>
  </si>
  <si>
    <t>D. Scheen</t>
  </si>
  <si>
    <t>D. Lopresto</t>
  </si>
  <si>
    <t>G. Bamberzky</t>
  </si>
  <si>
    <t>M. Salvati</t>
  </si>
  <si>
    <t>M. Pawlica</t>
  </si>
  <si>
    <t>C. Trenta</t>
  </si>
  <si>
    <t>L Battista</t>
  </si>
  <si>
    <t>L. Canicchio</t>
  </si>
  <si>
    <t>A. Recano</t>
  </si>
  <si>
    <t>P. Bonfante</t>
  </si>
  <si>
    <t>E. Intra</t>
  </si>
  <si>
    <t>C. Alessi</t>
  </si>
  <si>
    <t>M. Ciccarelli</t>
  </si>
  <si>
    <t>S. Bacchin</t>
  </si>
  <si>
    <t>L. Converti</t>
  </si>
  <si>
    <t>L. Battista</t>
  </si>
  <si>
    <t>C. Natoli</t>
  </si>
  <si>
    <t>J. Mifsud</t>
  </si>
  <si>
    <t>M. Camilleri</t>
  </si>
  <si>
    <t>Ch. Haas</t>
  </si>
  <si>
    <t>R. Natoli</t>
  </si>
  <si>
    <t>O. Navarra</t>
  </si>
  <si>
    <t>G. Navarra</t>
  </si>
  <si>
    <t>H. Boniface</t>
  </si>
  <si>
    <t>L. Canicchhio</t>
  </si>
  <si>
    <t>F. Filippella</t>
  </si>
  <si>
    <t>F. Cubeta</t>
  </si>
  <si>
    <t>F. Stellato</t>
  </si>
  <si>
    <t>M. Petrini</t>
  </si>
  <si>
    <t>E. Giannarelli</t>
  </si>
  <si>
    <t>U. Battista</t>
  </si>
  <si>
    <t>GIRONE 5</t>
  </si>
  <si>
    <t>T. Giaux</t>
  </si>
  <si>
    <t>F. Giaux</t>
  </si>
  <si>
    <t>J. Leroy</t>
  </si>
  <si>
    <t>C. Wauthy</t>
  </si>
  <si>
    <t>R. Maina *</t>
  </si>
  <si>
    <t>M. Schiavone</t>
  </si>
  <si>
    <t>S. Tinebra *</t>
  </si>
  <si>
    <t>M. Rouis</t>
  </si>
  <si>
    <t>A. Fassio *</t>
  </si>
  <si>
    <t>R. Maina</t>
  </si>
  <si>
    <t>M. Sergio *</t>
  </si>
  <si>
    <t>GIRONE 6</t>
  </si>
  <si>
    <t>R. Lenz</t>
  </si>
  <si>
    <t>A. Natoli</t>
  </si>
  <si>
    <t>K. Haider</t>
  </si>
  <si>
    <t>W. Leitner</t>
  </si>
  <si>
    <t>B. Kegenbein</t>
  </si>
  <si>
    <t>A. Iorio</t>
  </si>
  <si>
    <t>B. Mazzeo</t>
  </si>
  <si>
    <t>M. Suffritti</t>
  </si>
  <si>
    <t>GIRONE 7</t>
  </si>
  <si>
    <t>J. Pisani</t>
  </si>
  <si>
    <t>D. Conti</t>
  </si>
  <si>
    <t>M. Nastasi</t>
  </si>
  <si>
    <t>R. Vassallo</t>
  </si>
  <si>
    <t>G. Battaglia *</t>
  </si>
  <si>
    <t>M. Kampsabelis</t>
  </si>
  <si>
    <t>M. Kampabelis</t>
  </si>
  <si>
    <t>R. Vasssallo</t>
  </si>
  <si>
    <t>E. Vinciguerra</t>
  </si>
  <si>
    <t>GIRONE 8</t>
  </si>
  <si>
    <t>R. Benita</t>
  </si>
  <si>
    <t>G. Patruno</t>
  </si>
  <si>
    <t>T. Vivron</t>
  </si>
  <si>
    <t>P. Naszalyi</t>
  </si>
  <si>
    <t>T. Modeste</t>
  </si>
  <si>
    <t>E. Naszalyi</t>
  </si>
  <si>
    <t>R. De Grergori</t>
  </si>
  <si>
    <t>OTTAVI DI FINALE / LAST 16</t>
  </si>
  <si>
    <t>Squadra/Team A</t>
  </si>
  <si>
    <t>Squadra/Team B</t>
  </si>
  <si>
    <t>Qualificato/Qualified</t>
  </si>
  <si>
    <t>Arbitro / Referee</t>
  </si>
  <si>
    <t>M. Petrini*</t>
  </si>
  <si>
    <t>F. Stellato*</t>
  </si>
  <si>
    <t>V. Prats*</t>
  </si>
  <si>
    <t>R. Marinucci</t>
  </si>
  <si>
    <t>D. Di cè</t>
  </si>
  <si>
    <t>K. Hider</t>
  </si>
  <si>
    <t>M. Pawlika</t>
  </si>
  <si>
    <t>O, Navarra</t>
  </si>
  <si>
    <t>QUARTI DI FINALE / LAST 8</t>
  </si>
  <si>
    <t>C. Hass</t>
  </si>
  <si>
    <t>2*</t>
  </si>
  <si>
    <t>SEMIFINALI / SEMIFINALS</t>
  </si>
  <si>
    <t>FINALE / FINAL  XXXIX TORNEO DI NATALE</t>
  </si>
  <si>
    <t>Torneo di Consolazione / Consolation Tournament</t>
  </si>
  <si>
    <t>C. Scaglia</t>
  </si>
  <si>
    <t>M. Brillantino</t>
  </si>
  <si>
    <t>M. Posso</t>
  </si>
  <si>
    <t>M. Stolzenberg</t>
  </si>
  <si>
    <t>P. Dimopoulus</t>
  </si>
  <si>
    <t>G. De Gregori</t>
  </si>
  <si>
    <t>M. Scotta</t>
  </si>
  <si>
    <t>F. Mendez</t>
  </si>
  <si>
    <t>P. bonfante</t>
  </si>
  <si>
    <t>M. Kapsabelis</t>
  </si>
  <si>
    <t>C.A. Scaglia</t>
  </si>
  <si>
    <t>G. Ancorola</t>
  </si>
  <si>
    <t xml:space="preserve">FINALE / FINAL </t>
  </si>
  <si>
    <t>Categoria OPEN -  Milano, 11 dicembre 2016</t>
  </si>
  <si>
    <t>GIRONE / GROUP 1</t>
  </si>
  <si>
    <t>Giocatore / Player</t>
  </si>
  <si>
    <t>GIRONE / GROUP 2</t>
  </si>
  <si>
    <t>GIRONE / GROUP 3</t>
  </si>
  <si>
    <t>GIRONE / GROUP 4</t>
  </si>
  <si>
    <t>GIRONE / GROUP 5</t>
  </si>
  <si>
    <t>GIRONE / GROUP 6</t>
  </si>
  <si>
    <t>GIRONE / GROUP 7</t>
  </si>
  <si>
    <t>GIRONE / GROUP 8</t>
  </si>
  <si>
    <t>GIRONE / GROUP 9</t>
  </si>
  <si>
    <t>GIRONE / GROUP 10</t>
  </si>
  <si>
    <t>GIRONE / GROUP 11</t>
  </si>
  <si>
    <t>GIRONE / GROUP 12</t>
  </si>
  <si>
    <t>GIRONE / GROUP 13</t>
  </si>
  <si>
    <t>GIRONE / GROUP 14</t>
  </si>
  <si>
    <t>GIRONE / GROUP 15</t>
  </si>
  <si>
    <t>(1-2) tp</t>
  </si>
  <si>
    <t>GIRONE / GROUP 16</t>
  </si>
  <si>
    <t>GIRONE / GROUP 17</t>
  </si>
  <si>
    <t>GIRONE / GROUP 18</t>
  </si>
  <si>
    <t>GIRONE / GROUP 19</t>
  </si>
  <si>
    <t>BARRAGES</t>
  </si>
  <si>
    <t>Giocatore/Player A</t>
  </si>
  <si>
    <t>Giocatore/Player B</t>
  </si>
  <si>
    <t>SEDICESIMI DI FINALE / LAST 32</t>
  </si>
  <si>
    <t>Risultato</t>
  </si>
  <si>
    <t>Vincitore/Winner</t>
  </si>
  <si>
    <t>Arbitro</t>
  </si>
  <si>
    <t>SEDICESIMI DI FINALE  / LAST 32</t>
  </si>
  <si>
    <t>da defininire</t>
  </si>
  <si>
    <t>FINALE / FINAL</t>
  </si>
  <si>
    <t>Categoria VETERANI -  Milano, 11 dicembre 2016</t>
  </si>
  <si>
    <t>da definire</t>
  </si>
  <si>
    <t>Categoria UNDER 19 -  Milano, 11 dicembre 2016</t>
  </si>
  <si>
    <t>Incontri</t>
  </si>
  <si>
    <t>Categoria UNDER 15 -  Milano, 11 dicembre 2016</t>
  </si>
  <si>
    <t>Categoria UNDER 12 -  Milano, 11 dicembre 2016</t>
  </si>
  <si>
    <t>Categoria LADIES -  Milano, 11 dicembre 2016</t>
  </si>
  <si>
    <t xml:space="preserve">da definire </t>
  </si>
  <si>
    <t>Torneo a Squadre   -  Milano, 10 dicembre 2016</t>
  </si>
  <si>
    <t>TURNI DI GIOCO</t>
  </si>
  <si>
    <t>Turno 1  -  Ore 10,00</t>
  </si>
  <si>
    <t>Categoria/Category</t>
  </si>
  <si>
    <t>Campo/Table</t>
  </si>
  <si>
    <t>Squadre - Girone 5</t>
  </si>
  <si>
    <t>1…4</t>
  </si>
  <si>
    <t>5…8</t>
  </si>
  <si>
    <t>Squadre - Girone 6</t>
  </si>
  <si>
    <t>9…12</t>
  </si>
  <si>
    <t>13…16</t>
  </si>
  <si>
    <t>Squadre - Girone 7</t>
  </si>
  <si>
    <t>17…20</t>
  </si>
  <si>
    <t>21…24</t>
  </si>
  <si>
    <t>Squadre - Girone 8</t>
  </si>
  <si>
    <t>25…28</t>
  </si>
  <si>
    <t>29…32</t>
  </si>
  <si>
    <t>Turno 2  -  Ore 10,50</t>
  </si>
  <si>
    <t>Squadre - Girone 1</t>
  </si>
  <si>
    <t>Squadre - Girone 2</t>
  </si>
  <si>
    <t>Squadre - Girone 3</t>
  </si>
  <si>
    <t>Squadre - Girone 4</t>
  </si>
  <si>
    <t>Turno 3  -  Ore 11,40</t>
  </si>
  <si>
    <t>Turno 4  -  Ore 12,30</t>
  </si>
  <si>
    <t>Turno 5  -  Ore 13,20</t>
  </si>
  <si>
    <t>Turno 6  -  Ore 14,10</t>
  </si>
  <si>
    <t>Turno 7  -  Ore 15,00</t>
  </si>
  <si>
    <t>Squadre - 1/8 Cons.</t>
  </si>
  <si>
    <t>Turno 8  -  Ore 16,00</t>
  </si>
  <si>
    <t>Squadre - Ottavi di Finale</t>
  </si>
  <si>
    <t>1*</t>
  </si>
  <si>
    <t>Turno 9  -  Ore 17,00</t>
  </si>
  <si>
    <t>Squadre - Quarti di Finale</t>
  </si>
  <si>
    <t>Squadre - 1/4 Cons.</t>
  </si>
  <si>
    <t>Turno 10  -  Ore 18,00</t>
  </si>
  <si>
    <t>Squadre - Semifinali</t>
  </si>
  <si>
    <t>Squadre - 1/2 Cons.</t>
  </si>
  <si>
    <t>Turno 11  -  Ore 19,00</t>
  </si>
  <si>
    <t xml:space="preserve">Squadre - Finale </t>
  </si>
  <si>
    <t>Squadre - Finale Cons.</t>
  </si>
  <si>
    <t>Tornei Individuali   -  Milano, 11 dicembre 2016</t>
  </si>
  <si>
    <t>Turno 1  -  Ore 9,00</t>
  </si>
  <si>
    <t>Open - Girone 10</t>
  </si>
  <si>
    <t>Open - Girone 11</t>
  </si>
  <si>
    <t>Open - Girone 12</t>
  </si>
  <si>
    <t>Open - Girone 13</t>
  </si>
  <si>
    <t>tav</t>
  </si>
  <si>
    <t>Open - Girone 14</t>
  </si>
  <si>
    <t>Open - Girone 15</t>
  </si>
  <si>
    <t>Open - Girone 16</t>
  </si>
  <si>
    <t>Open - Girone 17</t>
  </si>
  <si>
    <t>Open - Girone 18</t>
  </si>
  <si>
    <t>Open - Girone 19</t>
  </si>
  <si>
    <t>Veterani - Girone 7</t>
  </si>
  <si>
    <t>Veterani - Girone 8</t>
  </si>
  <si>
    <t>Veterani - Girone 9</t>
  </si>
  <si>
    <t>Veterani - Girone 10</t>
  </si>
  <si>
    <t>Veterani - Girone 11</t>
  </si>
  <si>
    <t>Under 19 - Girone 1</t>
  </si>
  <si>
    <t>Under 19 - Girone 2</t>
  </si>
  <si>
    <t>U12 - Girone Unico</t>
  </si>
  <si>
    <t>Turno 2  -  Ore 9,50</t>
  </si>
  <si>
    <t>Open - Girone 1</t>
  </si>
  <si>
    <t>Open - Girone 2</t>
  </si>
  <si>
    <t>Open - Girone 3</t>
  </si>
  <si>
    <t>Open - Girone 4</t>
  </si>
  <si>
    <t>Open - Girone 5</t>
  </si>
  <si>
    <t>Open - Girone 6</t>
  </si>
  <si>
    <t>Open - Girone 7</t>
  </si>
  <si>
    <t>Open - Girone 8</t>
  </si>
  <si>
    <t>Open - Girone 9</t>
  </si>
  <si>
    <t>Veterani - Girone 1</t>
  </si>
  <si>
    <t>Veterani - Girone 2</t>
  </si>
  <si>
    <t>Veterani - Girone 3</t>
  </si>
  <si>
    <t>Veterani - Girone 4</t>
  </si>
  <si>
    <t>Veterani - Girone 5</t>
  </si>
  <si>
    <t>Veterani - Girone 6</t>
  </si>
  <si>
    <t>U15 - Girone Unico</t>
  </si>
  <si>
    <t>Ladies - Gir. Unico</t>
  </si>
  <si>
    <t>Turno 3  -  Ore 10,40</t>
  </si>
  <si>
    <t>Turno 4  -  Ore 11,30</t>
  </si>
  <si>
    <t>Turno 5  -  Ore 12,20</t>
  </si>
  <si>
    <t>Turno 6  -  Ore 13,10</t>
  </si>
  <si>
    <t>Turno 7  -  Ore 14,00</t>
  </si>
  <si>
    <t>Open - Barrages</t>
  </si>
  <si>
    <t>(tp 1-1)</t>
  </si>
  <si>
    <t>Open - Barr. Cons.</t>
  </si>
  <si>
    <t>sd</t>
  </si>
  <si>
    <t>Open-1/16 Cons.</t>
  </si>
  <si>
    <t>tp</t>
  </si>
  <si>
    <t>Veterani - Barr. Cons.</t>
  </si>
  <si>
    <t>Turno 8  -  Ore 15,00</t>
  </si>
  <si>
    <t>Open - 1/16 di finale</t>
  </si>
  <si>
    <t>Veterani - Barrages</t>
  </si>
  <si>
    <t>Pierluigi Signoretti</t>
  </si>
  <si>
    <t>U19 - Barr. Cons.</t>
  </si>
  <si>
    <t>Klaus Frtiz</t>
  </si>
  <si>
    <t>Under 15 - Semifinali</t>
  </si>
  <si>
    <t>Turno 9  -  Ore 16,00</t>
  </si>
  <si>
    <t>Open - 1/8 di finale</t>
  </si>
  <si>
    <t>(0-0 tp)</t>
  </si>
  <si>
    <t>Open - 1/8 Cons.</t>
  </si>
  <si>
    <t>Veterani - 1/8 di finale</t>
  </si>
  <si>
    <t>(1-1 tp)</t>
  </si>
  <si>
    <t>Veterani - 1/8 Cons.</t>
  </si>
  <si>
    <t>Under 19 - Semifinali</t>
  </si>
  <si>
    <t>Under 19 - 1/2 Cons.</t>
  </si>
  <si>
    <t>Turno 10  -  Ore 17,00</t>
  </si>
  <si>
    <t>Open - Quarti di Finale</t>
  </si>
  <si>
    <t>Open - 1/4 Cons.</t>
  </si>
  <si>
    <t>Veterani - 1/4 di Finale</t>
  </si>
  <si>
    <t>Veterani - 1/4 Cons.</t>
  </si>
  <si>
    <t>Under 19 - Finale</t>
  </si>
  <si>
    <t>U19 - Finale Cons.</t>
  </si>
  <si>
    <t>Under 15 - Finale</t>
  </si>
  <si>
    <t>Under 12 - Finale</t>
  </si>
  <si>
    <t>Ladies - Finale</t>
  </si>
  <si>
    <t>Turno 11  -  Ore 18,00</t>
  </si>
  <si>
    <t>Open - Semifinali</t>
  </si>
  <si>
    <t>Open - 1/2 Cons.</t>
  </si>
  <si>
    <t>Veterani - Semifinali</t>
  </si>
  <si>
    <t>(1-1) tp</t>
  </si>
  <si>
    <t>Veterani - 1/2 Cons.</t>
  </si>
  <si>
    <t>Turno 12  -  Ore 19,00</t>
  </si>
  <si>
    <t>Open - Finale</t>
  </si>
  <si>
    <t>Open - Finale Cons.</t>
  </si>
  <si>
    <t>Veterani - Finale</t>
  </si>
  <si>
    <t>(0-0) tp</t>
  </si>
  <si>
    <t>Veterani - Finale Cons.</t>
  </si>
  <si>
    <t>Team Competition -  Milan, 10th december 2016</t>
  </si>
  <si>
    <t>°    ROUND</t>
  </si>
  <si>
    <t>TEAM A</t>
  </si>
  <si>
    <t>TEAM B</t>
  </si>
  <si>
    <t>REFEREE</t>
  </si>
  <si>
    <t>1° HALF SCORE</t>
  </si>
  <si>
    <t>FINAL SCORE</t>
  </si>
  <si>
    <t>schedule</t>
  </si>
  <si>
    <t>TABLE</t>
  </si>
  <si>
    <t>1-4</t>
  </si>
  <si>
    <t>Player 1</t>
  </si>
  <si>
    <t>Player 2</t>
  </si>
  <si>
    <t>Player 3</t>
  </si>
  <si>
    <t>Player 4</t>
  </si>
  <si>
    <t>Substitute 1</t>
  </si>
  <si>
    <t>Substitute 2</t>
  </si>
  <si>
    <t>NOTES:</t>
  </si>
  <si>
    <t>TEAM A Signature</t>
  </si>
  <si>
    <t>TEAM B Signature</t>
  </si>
  <si>
    <t>REFEREE Signature</t>
  </si>
  <si>
    <t>5-8</t>
  </si>
  <si>
    <t>9-12</t>
  </si>
  <si>
    <t>13-16</t>
  </si>
  <si>
    <t>17-20</t>
  </si>
  <si>
    <t>21-24</t>
  </si>
  <si>
    <t>25-28</t>
  </si>
  <si>
    <t>29-32</t>
  </si>
  <si>
    <t>33-36</t>
  </si>
  <si>
    <t>37-40</t>
  </si>
  <si>
    <t>41-44</t>
  </si>
  <si>
    <t>45-48</t>
  </si>
  <si>
    <t>XXXIX Torneo di Natale - Milan, 11th December 2016</t>
  </si>
  <si>
    <t>Round 2 - Ore 9,50</t>
  </si>
  <si>
    <t>Round 1 - Ore 9,00</t>
  </si>
  <si>
    <t>Round 4 - Ore 11,30</t>
  </si>
  <si>
    <t>Round 3 - Ore 10,40</t>
  </si>
  <si>
    <t>Round 6 - Ore 13,10</t>
  </si>
  <si>
    <t>Round 5 - Ore 12,20</t>
  </si>
  <si>
    <t>Round 7 - Ore 14,00</t>
  </si>
  <si>
    <t>Round 8 - Ore 15,00</t>
  </si>
  <si>
    <t>Round 9 - Ore 16,00</t>
  </si>
  <si>
    <t>Round 10 - Ore 17,00</t>
  </si>
  <si>
    <t>Round 11 - Ore 18,00</t>
  </si>
  <si>
    <t>Round 12 - Ore 19,00</t>
  </si>
  <si>
    <t>sudden death</t>
  </si>
  <si>
    <t>shoot out</t>
  </si>
  <si>
    <t>XXXVIII Torneo di Natale - Milan, 6th December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</si>
</sst>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]\ #,##0;[Red]\-[$€]\ #,##0"/>
  </numFmts>
  <fonts count="69">
    <font>
      <sz val="10"/>
      <name val="Arial"/>
      <family val="2"/>
    </font>
    <font>
      <sz val="10"/>
      <name val="MS Sans Serif"/>
      <family val="2"/>
    </font>
    <font>
      <sz val="14"/>
      <color indexed="8"/>
      <name val="Times New Roman"/>
      <family val="1"/>
    </font>
    <font>
      <i/>
      <sz val="20"/>
      <name val="Times New Roman"/>
      <family val="1"/>
    </font>
    <font>
      <b/>
      <i/>
      <sz val="12"/>
      <name val="Times New Roman"/>
      <family val="1"/>
    </font>
    <font>
      <sz val="24"/>
      <color indexed="9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16"/>
      <color indexed="12"/>
      <name val="Times New Roman"/>
      <family val="1"/>
    </font>
    <font>
      <sz val="18"/>
      <color indexed="12"/>
      <name val="Times New Roman"/>
      <family val="1"/>
    </font>
    <font>
      <sz val="20"/>
      <color indexed="10"/>
      <name val="Merlin"/>
    </font>
    <font>
      <i/>
      <sz val="20"/>
      <color indexed="10"/>
      <name val="Merlin"/>
    </font>
    <font>
      <i/>
      <sz val="12"/>
      <color indexed="10"/>
      <name val="Merlin"/>
    </font>
    <font>
      <b/>
      <sz val="14"/>
      <color indexed="9"/>
      <name val="MS Sans Serif"/>
      <family val="2"/>
    </font>
    <font>
      <sz val="14"/>
      <color indexed="9"/>
      <name val="Merlin"/>
    </font>
    <font>
      <i/>
      <sz val="8.5"/>
      <name val="MS Sans Serif"/>
      <family val="2"/>
    </font>
    <font>
      <b/>
      <i/>
      <sz val="8.5"/>
      <name val="MS Sans Serif"/>
      <family val="2"/>
    </font>
    <font>
      <i/>
      <sz val="8.5"/>
      <color indexed="8"/>
      <name val="MS Sans Serif"/>
      <family val="2"/>
    </font>
    <font>
      <sz val="8.5"/>
      <name val="MS Sans Serif"/>
      <family val="2"/>
    </font>
    <font>
      <i/>
      <sz val="10"/>
      <name val="MS Sans Serif"/>
      <family val="2"/>
    </font>
    <font>
      <b/>
      <sz val="8.5"/>
      <name val="MS Sans Serif"/>
      <family val="2"/>
    </font>
    <font>
      <sz val="8.5"/>
      <color indexed="9"/>
      <name val="MS Sans Serif"/>
      <family val="2"/>
    </font>
    <font>
      <i/>
      <sz val="8.5"/>
      <color indexed="9"/>
      <name val="MS Sans Serif"/>
      <family val="2"/>
    </font>
    <font>
      <sz val="12"/>
      <name val="Merlin"/>
    </font>
    <font>
      <b/>
      <sz val="10"/>
      <name val="MS Sans Serif"/>
      <family val="2"/>
    </font>
    <font>
      <b/>
      <sz val="10"/>
      <color indexed="9"/>
      <name val="MS Sans Serif"/>
      <family val="2"/>
    </font>
    <font>
      <b/>
      <sz val="8.5"/>
      <color indexed="9"/>
      <name val="MS Sans Serif"/>
      <family val="2"/>
    </font>
    <font>
      <b/>
      <sz val="8.5"/>
      <color indexed="8"/>
      <name val="MS Sans Serif"/>
      <family val="2"/>
    </font>
    <font>
      <sz val="8.5"/>
      <color indexed="8"/>
      <name val="MS Sans Serif"/>
      <family val="2"/>
    </font>
    <font>
      <sz val="18"/>
      <name val="MS Sans Serif"/>
      <family val="2"/>
    </font>
    <font>
      <b/>
      <sz val="14"/>
      <name val="MS Sans Serif"/>
      <family val="2"/>
    </font>
    <font>
      <sz val="10"/>
      <color indexed="9"/>
      <name val="MS Sans Serif"/>
      <family val="2"/>
    </font>
    <font>
      <sz val="10"/>
      <color indexed="8"/>
      <name val="MS Sans Serif"/>
      <family val="2"/>
    </font>
    <font>
      <b/>
      <i/>
      <sz val="10"/>
      <name val="MS Sans Serif"/>
      <family val="2"/>
    </font>
    <font>
      <sz val="14"/>
      <name val="Merlin"/>
    </font>
    <font>
      <sz val="8"/>
      <name val="MS Sans Serif"/>
      <family val="2"/>
    </font>
    <font>
      <sz val="22"/>
      <color indexed="9"/>
      <name val="Arial"/>
      <family val="2"/>
    </font>
    <font>
      <sz val="10"/>
      <color indexed="9"/>
      <name val="Arial"/>
      <family val="2"/>
    </font>
    <font>
      <i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i/>
      <sz val="20"/>
      <name val="Merlin"/>
    </font>
    <font>
      <b/>
      <sz val="8.5"/>
      <name val="Arial"/>
      <family val="2"/>
    </font>
    <font>
      <b/>
      <i/>
      <sz val="8"/>
      <name val="Arial"/>
      <family val="2"/>
    </font>
    <font>
      <sz val="8"/>
      <color indexed="12"/>
      <name val="Times New Roman"/>
      <family val="1"/>
    </font>
    <font>
      <sz val="8"/>
      <color indexed="10"/>
      <name val="Merlin"/>
    </font>
    <font>
      <i/>
      <sz val="8"/>
      <color indexed="10"/>
      <name val="Merlin"/>
    </font>
    <font>
      <sz val="8"/>
      <color indexed="9"/>
      <name val="Arial"/>
      <family val="2"/>
    </font>
    <font>
      <sz val="10"/>
      <name val="Cambria"/>
      <family val="1"/>
      <scheme val="major"/>
    </font>
    <font>
      <i/>
      <sz val="20"/>
      <name val="Cambria"/>
      <family val="1"/>
      <scheme val="major"/>
    </font>
    <font>
      <b/>
      <i/>
      <sz val="12"/>
      <name val="Cambria"/>
      <family val="1"/>
      <scheme val="major"/>
    </font>
    <font>
      <sz val="11"/>
      <color theme="1"/>
      <name val="Cambria"/>
      <family val="1"/>
      <scheme val="major"/>
    </font>
    <font>
      <i/>
      <sz val="11"/>
      <color theme="1"/>
      <name val="Cambria"/>
      <family val="1"/>
      <scheme val="major"/>
    </font>
    <font>
      <i/>
      <sz val="10"/>
      <color theme="1"/>
      <name val="Cambria"/>
      <family val="1"/>
      <scheme val="major"/>
    </font>
    <font>
      <sz val="11"/>
      <name val="Cambria"/>
      <family val="1"/>
      <scheme val="major"/>
    </font>
    <font>
      <sz val="14"/>
      <color theme="1"/>
      <name val="Cambria"/>
      <family val="1"/>
      <scheme val="major"/>
    </font>
    <font>
      <i/>
      <sz val="14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b/>
      <sz val="8.5"/>
      <color theme="0"/>
      <name val="MS Sans Serif"/>
      <family val="2"/>
    </font>
    <font>
      <b/>
      <sz val="10"/>
      <color theme="0" tint="-0.249977111117893"/>
      <name val="Arial"/>
      <family val="2"/>
    </font>
    <font>
      <sz val="10"/>
      <color theme="0" tint="-0.249977111117893"/>
      <name val="Arial"/>
      <family val="2"/>
    </font>
    <font>
      <i/>
      <sz val="18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i/>
      <sz val="12"/>
      <color theme="1"/>
      <name val="Cambria"/>
      <family val="1"/>
      <scheme val="major"/>
    </font>
  </fonts>
  <fills count="14">
    <fill>
      <patternFill patternType="none"/>
    </fill>
    <fill>
      <patternFill patternType="gray125"/>
    </fill>
    <fill>
      <patternFill patternType="solid">
        <fgColor indexed="16"/>
        <bgColor indexed="37"/>
      </patternFill>
    </fill>
    <fill>
      <patternFill patternType="solid">
        <fgColor indexed="13"/>
        <bgColor indexed="34"/>
      </patternFill>
    </fill>
    <fill>
      <patternFill patternType="solid">
        <fgColor indexed="13"/>
        <bgColor indexed="37"/>
      </patternFill>
    </fill>
    <fill>
      <patternFill patternType="solid">
        <fgColor indexed="11"/>
        <bgColor indexed="35"/>
      </patternFill>
    </fill>
    <fill>
      <patternFill patternType="solid">
        <fgColor indexed="11"/>
        <bgColor indexed="49"/>
      </patternFill>
    </fill>
    <fill>
      <patternFill patternType="solid">
        <fgColor indexed="11"/>
        <bgColor indexed="30"/>
      </patternFill>
    </fill>
    <fill>
      <patternFill patternType="solid">
        <fgColor rgb="FFFFFF00"/>
        <bgColor indexed="37"/>
      </patternFill>
    </fill>
    <fill>
      <patternFill patternType="solid">
        <fgColor theme="6" tint="-0.499984740745262"/>
        <bgColor indexed="35"/>
      </patternFill>
    </fill>
    <fill>
      <patternFill patternType="solid">
        <fgColor theme="6" tint="-0.499984740745262"/>
        <bgColor indexed="49"/>
      </patternFill>
    </fill>
    <fill>
      <patternFill patternType="solid">
        <fgColor theme="6" tint="-0.499984740745262"/>
        <bgColor indexed="3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40" fillId="0" borderId="0" applyFill="0" applyBorder="0" applyAlignment="0" applyProtection="0"/>
    <xf numFmtId="0" fontId="1" fillId="0" borderId="0"/>
  </cellStyleXfs>
  <cellXfs count="336">
    <xf numFmtId="0" fontId="0" fillId="0" borderId="0" xfId="0"/>
    <xf numFmtId="0" fontId="2" fillId="0" borderId="0" xfId="2" applyFont="1" applyBorder="1" applyAlignment="1"/>
    <xf numFmtId="0" fontId="3" fillId="0" borderId="0" xfId="2" applyFont="1" applyBorder="1" applyAlignment="1"/>
    <xf numFmtId="0" fontId="4" fillId="0" borderId="0" xfId="2" applyFont="1" applyBorder="1" applyAlignme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left"/>
    </xf>
    <xf numFmtId="0" fontId="0" fillId="0" borderId="0" xfId="0" applyFill="1"/>
    <xf numFmtId="0" fontId="8" fillId="0" borderId="0" xfId="0" applyFont="1" applyFill="1" applyBorder="1" applyAlignment="1"/>
    <xf numFmtId="0" fontId="9" fillId="0" borderId="0" xfId="0" applyFont="1" applyBorder="1" applyAlignment="1"/>
    <xf numFmtId="0" fontId="10" fillId="0" borderId="0" xfId="0" applyFont="1" applyBorder="1"/>
    <xf numFmtId="0" fontId="11" fillId="0" borderId="0" xfId="0" applyFont="1" applyBorder="1"/>
    <xf numFmtId="0" fontId="11" fillId="0" borderId="0" xfId="0" applyFont="1" applyFill="1" applyBorder="1"/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/>
    <xf numFmtId="0" fontId="13" fillId="2" borderId="0" xfId="0" applyFont="1" applyFill="1"/>
    <xf numFmtId="0" fontId="14" fillId="2" borderId="0" xfId="0" applyFont="1" applyFill="1" applyBorder="1" applyAlignment="1">
      <alignment horizontal="center" vertical="center"/>
    </xf>
    <xf numFmtId="0" fontId="15" fillId="0" borderId="0" xfId="0" applyFont="1" applyBorder="1"/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0" xfId="0" applyFont="1" applyBorder="1" applyAlignment="1"/>
    <xf numFmtId="0" fontId="19" fillId="0" borderId="0" xfId="0" applyFont="1" applyFill="1" applyBorder="1"/>
    <xf numFmtId="0" fontId="20" fillId="0" borderId="0" xfId="0" applyFont="1" applyBorder="1"/>
    <xf numFmtId="0" fontId="18" fillId="0" borderId="0" xfId="0" applyFont="1" applyBorder="1"/>
    <xf numFmtId="0" fontId="21" fillId="0" borderId="0" xfId="0" applyFont="1" applyFill="1" applyBorder="1" applyAlignment="1">
      <alignment horizontal="center" vertical="center"/>
    </xf>
    <xf numFmtId="0" fontId="15" fillId="0" borderId="0" xfId="0" applyFont="1"/>
    <xf numFmtId="0" fontId="22" fillId="0" borderId="0" xfId="0" applyFont="1" applyBorder="1" applyAlignment="1">
      <alignment horizontal="center" vertical="center"/>
    </xf>
    <xf numFmtId="0" fontId="15" fillId="0" borderId="0" xfId="0" applyFont="1" applyBorder="1" applyAlignment="1"/>
    <xf numFmtId="0" fontId="17" fillId="0" borderId="0" xfId="0" applyFont="1" applyBorder="1" applyAlignment="1">
      <alignment vertical="center"/>
    </xf>
    <xf numFmtId="0" fontId="23" fillId="0" borderId="0" xfId="0" applyFont="1" applyBorder="1"/>
    <xf numFmtId="0" fontId="20" fillId="0" borderId="1" xfId="0" applyFont="1" applyBorder="1"/>
    <xf numFmtId="0" fontId="25" fillId="0" borderId="0" xfId="0" applyFont="1" applyBorder="1" applyAlignment="1">
      <alignment horizontal="center" vertical="center"/>
    </xf>
    <xf numFmtId="0" fontId="18" fillId="0" borderId="1" xfId="0" applyFont="1" applyBorder="1"/>
    <xf numFmtId="0" fontId="24" fillId="0" borderId="0" xfId="0" applyFont="1" applyAlignment="1">
      <alignment horizontal="center" vertical="center"/>
    </xf>
    <xf numFmtId="0" fontId="25" fillId="0" borderId="0" xfId="0" applyFont="1" applyBorder="1" applyAlignment="1"/>
    <xf numFmtId="0" fontId="24" fillId="0" borderId="0" xfId="0" applyFont="1" applyBorder="1"/>
    <xf numFmtId="0" fontId="24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0" fillId="0" borderId="0" xfId="0" applyFont="1"/>
    <xf numFmtId="0" fontId="28" fillId="0" borderId="0" xfId="0" applyFont="1" applyBorder="1" applyAlignment="1">
      <alignment horizontal="center" vertical="center"/>
    </xf>
    <xf numFmtId="0" fontId="18" fillId="0" borderId="1" xfId="0" applyFont="1" applyFill="1" applyBorder="1"/>
    <xf numFmtId="0" fontId="24" fillId="0" borderId="0" xfId="0" applyFont="1" applyFill="1" applyBorder="1"/>
    <xf numFmtId="0" fontId="1" fillId="0" borderId="0" xfId="0" applyFont="1" applyBorder="1"/>
    <xf numFmtId="0" fontId="19" fillId="0" borderId="0" xfId="0" applyFont="1" applyFill="1"/>
    <xf numFmtId="0" fontId="15" fillId="0" borderId="0" xfId="2" applyFont="1" applyBorder="1" applyAlignment="1">
      <alignment horizontal="center"/>
    </xf>
    <xf numFmtId="0" fontId="15" fillId="0" borderId="0" xfId="2" applyFont="1" applyBorder="1" applyAlignment="1">
      <alignment horizontal="center" vertical="center"/>
    </xf>
    <xf numFmtId="0" fontId="17" fillId="0" borderId="0" xfId="2" applyFont="1" applyBorder="1" applyAlignment="1">
      <alignment horizontal="center" vertical="center"/>
    </xf>
    <xf numFmtId="0" fontId="15" fillId="0" borderId="0" xfId="2" applyFont="1" applyBorder="1" applyAlignment="1"/>
    <xf numFmtId="0" fontId="24" fillId="0" borderId="0" xfId="2" applyFont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18" fillId="0" borderId="0" xfId="2" applyFont="1" applyAlignment="1"/>
    <xf numFmtId="0" fontId="24" fillId="0" borderId="0" xfId="2" applyFont="1" applyBorder="1" applyAlignment="1">
      <alignment horizontal="center" vertical="center"/>
    </xf>
    <xf numFmtId="0" fontId="20" fillId="0" borderId="0" xfId="2" applyFont="1" applyBorder="1"/>
    <xf numFmtId="0" fontId="27" fillId="0" borderId="0" xfId="2" applyFont="1" applyFill="1" applyBorder="1" applyAlignment="1">
      <alignment horizontal="center" vertical="center"/>
    </xf>
    <xf numFmtId="0" fontId="18" fillId="0" borderId="0" xfId="2" applyFont="1" applyBorder="1" applyAlignment="1">
      <alignment horizontal="left"/>
    </xf>
    <xf numFmtId="0" fontId="1" fillId="0" borderId="0" xfId="2"/>
    <xf numFmtId="0" fontId="20" fillId="0" borderId="0" xfId="2" applyFont="1" applyBorder="1" applyAlignment="1">
      <alignment horizontal="left"/>
    </xf>
    <xf numFmtId="0" fontId="18" fillId="0" borderId="0" xfId="2" applyFont="1" applyAlignment="1">
      <alignment horizontal="left"/>
    </xf>
    <xf numFmtId="0" fontId="18" fillId="0" borderId="0" xfId="2" applyFont="1" applyBorder="1" applyAlignment="1">
      <alignment horizontal="center" vertical="center"/>
    </xf>
    <xf numFmtId="0" fontId="18" fillId="0" borderId="1" xfId="2" applyFont="1" applyBorder="1" applyAlignment="1"/>
    <xf numFmtId="0" fontId="18" fillId="0" borderId="0" xfId="2" applyFont="1" applyBorder="1" applyAlignment="1"/>
    <xf numFmtId="0" fontId="8" fillId="0" borderId="0" xfId="2" applyFont="1" applyBorder="1" applyAlignment="1">
      <alignment horizontal="left"/>
    </xf>
    <xf numFmtId="0" fontId="1" fillId="0" borderId="0" xfId="2" applyAlignment="1">
      <alignment horizontal="left"/>
    </xf>
    <xf numFmtId="0" fontId="11" fillId="0" borderId="0" xfId="2" applyFont="1" applyBorder="1"/>
    <xf numFmtId="0" fontId="11" fillId="0" borderId="0" xfId="2" applyFont="1" applyBorder="1" applyAlignment="1">
      <alignment horizontal="center" vertical="center"/>
    </xf>
    <xf numFmtId="0" fontId="12" fillId="0" borderId="0" xfId="2" applyFont="1" applyBorder="1" applyAlignment="1"/>
    <xf numFmtId="0" fontId="0" fillId="0" borderId="0" xfId="0" applyFill="1" applyBorder="1"/>
    <xf numFmtId="0" fontId="15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2" applyFont="1" applyBorder="1" applyAlignment="1">
      <alignment horizontal="left"/>
    </xf>
    <xf numFmtId="0" fontId="1" fillId="0" borderId="0" xfId="2" applyFont="1" applyBorder="1"/>
    <xf numFmtId="0" fontId="1" fillId="0" borderId="0" xfId="2" applyFont="1" applyBorder="1" applyAlignment="1">
      <alignment horizontal="center" vertical="center"/>
    </xf>
    <xf numFmtId="0" fontId="1" fillId="0" borderId="0" xfId="2" applyBorder="1" applyAlignment="1">
      <alignment horizontal="center" vertical="center"/>
    </xf>
    <xf numFmtId="0" fontId="31" fillId="0" borderId="0" xfId="2" applyFont="1" applyBorder="1" applyAlignment="1">
      <alignment horizontal="center" vertical="center"/>
    </xf>
    <xf numFmtId="0" fontId="32" fillId="0" borderId="0" xfId="2" applyFont="1" applyBorder="1" applyAlignment="1">
      <alignment horizontal="center" vertical="center"/>
    </xf>
    <xf numFmtId="0" fontId="1" fillId="0" borderId="0" xfId="2" applyFont="1" applyBorder="1" applyAlignment="1"/>
    <xf numFmtId="0" fontId="14" fillId="2" borderId="0" xfId="2" applyFont="1" applyFill="1" applyBorder="1" applyAlignment="1">
      <alignment horizontal="center" vertical="center"/>
    </xf>
    <xf numFmtId="0" fontId="1" fillId="0" borderId="0" xfId="2" applyFill="1"/>
    <xf numFmtId="0" fontId="1" fillId="0" borderId="0" xfId="2" applyFont="1" applyFill="1" applyBorder="1"/>
    <xf numFmtId="0" fontId="19" fillId="0" borderId="0" xfId="2" applyFont="1" applyFill="1" applyBorder="1"/>
    <xf numFmtId="0" fontId="19" fillId="0" borderId="0" xfId="2" applyFont="1" applyBorder="1"/>
    <xf numFmtId="0" fontId="23" fillId="0" borderId="0" xfId="2" applyFont="1" applyBorder="1"/>
    <xf numFmtId="0" fontId="1" fillId="0" borderId="0" xfId="2" applyAlignment="1">
      <alignment horizontal="center" vertical="center"/>
    </xf>
    <xf numFmtId="0" fontId="19" fillId="0" borderId="0" xfId="2" applyFont="1"/>
    <xf numFmtId="0" fontId="0" fillId="0" borderId="0" xfId="0" applyAlignment="1"/>
    <xf numFmtId="0" fontId="19" fillId="0" borderId="0" xfId="2" applyFont="1" applyFill="1"/>
    <xf numFmtId="0" fontId="1" fillId="0" borderId="0" xfId="2" applyFill="1" applyBorder="1"/>
    <xf numFmtId="0" fontId="20" fillId="0" borderId="0" xfId="0" applyFont="1" applyBorder="1" applyAlignment="1">
      <alignment horizontal="left"/>
    </xf>
    <xf numFmtId="0" fontId="13" fillId="2" borderId="0" xfId="2" applyFont="1" applyFill="1"/>
    <xf numFmtId="0" fontId="14" fillId="2" borderId="0" xfId="2" applyFont="1" applyFill="1" applyBorder="1" applyAlignment="1">
      <alignment horizontal="left" vertical="center"/>
    </xf>
    <xf numFmtId="0" fontId="1" fillId="2" borderId="0" xfId="2" applyFill="1"/>
    <xf numFmtId="0" fontId="20" fillId="0" borderId="1" xfId="2" applyFont="1" applyBorder="1" applyAlignment="1">
      <alignment horizontal="left"/>
    </xf>
    <xf numFmtId="0" fontId="33" fillId="0" borderId="0" xfId="2" applyFont="1" applyBorder="1" applyAlignment="1">
      <alignment horizontal="center" vertical="center"/>
    </xf>
    <xf numFmtId="0" fontId="1" fillId="0" borderId="0" xfId="2" applyAlignment="1"/>
    <xf numFmtId="0" fontId="0" fillId="0" borderId="0" xfId="0" applyFont="1" applyAlignment="1">
      <alignment horizontal="left"/>
    </xf>
    <xf numFmtId="20" fontId="20" fillId="0" borderId="0" xfId="2" applyNumberFormat="1" applyFont="1" applyFill="1" applyBorder="1" applyAlignment="1">
      <alignment horizontal="center"/>
    </xf>
    <xf numFmtId="0" fontId="20" fillId="0" borderId="0" xfId="2" applyFont="1" applyBorder="1" applyAlignment="1">
      <alignment horizontal="center"/>
    </xf>
    <xf numFmtId="0" fontId="18" fillId="0" borderId="0" xfId="2" applyFont="1" applyAlignment="1">
      <alignment horizontal="center"/>
    </xf>
    <xf numFmtId="0" fontId="33" fillId="0" borderId="0" xfId="2" applyFont="1" applyAlignment="1">
      <alignment horizontal="center" vertical="center"/>
    </xf>
    <xf numFmtId="0" fontId="30" fillId="3" borderId="0" xfId="2" applyFont="1" applyFill="1"/>
    <xf numFmtId="0" fontId="14" fillId="3" borderId="0" xfId="2" applyFont="1" applyFill="1" applyBorder="1" applyAlignment="1">
      <alignment horizontal="center" vertical="center"/>
    </xf>
    <xf numFmtId="0" fontId="14" fillId="3" borderId="0" xfId="2" applyFont="1" applyFill="1" applyBorder="1" applyAlignment="1">
      <alignment horizontal="left" vertical="center"/>
    </xf>
    <xf numFmtId="0" fontId="1" fillId="3" borderId="0" xfId="2" applyFill="1"/>
    <xf numFmtId="0" fontId="16" fillId="0" borderId="0" xfId="2" applyFont="1" applyBorder="1" applyAlignment="1">
      <alignment horizontal="center" vertical="center"/>
    </xf>
    <xf numFmtId="0" fontId="34" fillId="3" borderId="0" xfId="2" applyFont="1" applyFill="1" applyBorder="1" applyAlignment="1">
      <alignment horizontal="center" vertical="center"/>
    </xf>
    <xf numFmtId="0" fontId="34" fillId="3" borderId="0" xfId="2" applyFont="1" applyFill="1" applyBorder="1" applyAlignment="1">
      <alignment horizontal="left" vertical="center"/>
    </xf>
    <xf numFmtId="0" fontId="1" fillId="3" borderId="0" xfId="2" applyFont="1" applyFill="1"/>
    <xf numFmtId="0" fontId="9" fillId="0" borderId="0" xfId="2" applyFont="1" applyBorder="1" applyAlignment="1"/>
    <xf numFmtId="0" fontId="10" fillId="0" borderId="0" xfId="2" applyFont="1" applyBorder="1"/>
    <xf numFmtId="0" fontId="13" fillId="2" borderId="0" xfId="0" applyFont="1" applyFill="1" applyAlignment="1">
      <alignment horizontal="left"/>
    </xf>
    <xf numFmtId="0" fontId="15" fillId="0" borderId="0" xfId="2" applyFont="1" applyBorder="1"/>
    <xf numFmtId="0" fontId="18" fillId="0" borderId="0" xfId="2" applyFont="1" applyBorder="1"/>
    <xf numFmtId="0" fontId="25" fillId="0" borderId="0" xfId="2" applyFont="1" applyBorder="1" applyAlignment="1"/>
    <xf numFmtId="0" fontId="18" fillId="0" borderId="1" xfId="2" applyFont="1" applyBorder="1"/>
    <xf numFmtId="0" fontId="24" fillId="0" borderId="0" xfId="2" applyFont="1" applyBorder="1"/>
    <xf numFmtId="0" fontId="35" fillId="0" borderId="0" xfId="0" applyFont="1" applyBorder="1"/>
    <xf numFmtId="0" fontId="27" fillId="0" borderId="0" xfId="0" applyFont="1" applyFill="1" applyBorder="1" applyAlignment="1">
      <alignment vertical="center"/>
    </xf>
    <xf numFmtId="0" fontId="28" fillId="0" borderId="0" xfId="0" applyFont="1" applyFill="1" applyBorder="1" applyAlignment="1">
      <alignment vertical="center"/>
    </xf>
    <xf numFmtId="0" fontId="0" fillId="0" borderId="0" xfId="0" applyFont="1"/>
    <xf numFmtId="0" fontId="0" fillId="0" borderId="0" xfId="0" applyAlignment="1">
      <alignment horizontal="left"/>
    </xf>
    <xf numFmtId="0" fontId="8" fillId="0" borderId="0" xfId="0" applyFont="1" applyBorder="1" applyAlignment="1">
      <alignment horizontal="left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/>
    <xf numFmtId="0" fontId="35" fillId="0" borderId="1" xfId="2" applyFont="1" applyBorder="1"/>
    <xf numFmtId="0" fontId="35" fillId="0" borderId="1" xfId="0" applyFont="1" applyBorder="1"/>
    <xf numFmtId="0" fontId="39" fillId="0" borderId="0" xfId="0" applyFont="1" applyAlignment="1">
      <alignment horizontal="center"/>
    </xf>
    <xf numFmtId="16" fontId="39" fillId="0" borderId="0" xfId="0" applyNumberFormat="1" applyFont="1" applyAlignment="1">
      <alignment horizontal="center"/>
    </xf>
    <xf numFmtId="0" fontId="39" fillId="0" borderId="0" xfId="0" applyFont="1"/>
    <xf numFmtId="0" fontId="30" fillId="4" borderId="0" xfId="2" applyFont="1" applyFill="1"/>
    <xf numFmtId="0" fontId="41" fillId="0" borderId="3" xfId="0" applyFont="1" applyFill="1" applyBorder="1" applyAlignment="1" applyProtection="1">
      <alignment horizontal="left"/>
      <protection locked="0"/>
    </xf>
    <xf numFmtId="0" fontId="24" fillId="0" borderId="4" xfId="0" applyFont="1" applyBorder="1" applyAlignment="1">
      <alignment horizontal="center" vertical="center"/>
    </xf>
    <xf numFmtId="0" fontId="20" fillId="0" borderId="1" xfId="2" applyFont="1" applyBorder="1" applyAlignment="1"/>
    <xf numFmtId="0" fontId="18" fillId="0" borderId="3" xfId="2" applyFont="1" applyBorder="1" applyAlignment="1">
      <alignment horizontal="left"/>
    </xf>
    <xf numFmtId="0" fontId="20" fillId="0" borderId="0" xfId="2" applyFont="1" applyAlignment="1">
      <alignment horizontal="center" vertical="center"/>
    </xf>
    <xf numFmtId="0" fontId="20" fillId="0" borderId="0" xfId="2" applyFont="1" applyBorder="1" applyAlignment="1">
      <alignment horizontal="center" vertical="center"/>
    </xf>
    <xf numFmtId="0" fontId="39" fillId="0" borderId="0" xfId="0" applyFont="1" applyBorder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20" fillId="0" borderId="0" xfId="0" applyFont="1" applyBorder="1" applyAlignment="1"/>
    <xf numFmtId="0" fontId="20" fillId="0" borderId="1" xfId="0" applyFont="1" applyBorder="1" applyAlignment="1"/>
    <xf numFmtId="0" fontId="7" fillId="0" borderId="0" xfId="0" applyFont="1" applyBorder="1"/>
    <xf numFmtId="0" fontId="7" fillId="0" borderId="0" xfId="0" applyFont="1" applyAlignment="1">
      <alignment horizontal="center"/>
    </xf>
    <xf numFmtId="0" fontId="28" fillId="0" borderId="1" xfId="0" applyFont="1" applyBorder="1" applyAlignment="1">
      <alignment vertical="center"/>
    </xf>
    <xf numFmtId="0" fontId="38" fillId="0" borderId="0" xfId="0" applyFont="1" applyBorder="1" applyAlignment="1">
      <alignment horizontal="center"/>
    </xf>
    <xf numFmtId="20" fontId="39" fillId="0" borderId="0" xfId="0" applyNumberFormat="1" applyFont="1" applyBorder="1" applyAlignment="1">
      <alignment horizontal="center"/>
    </xf>
    <xf numFmtId="0" fontId="31" fillId="2" borderId="0" xfId="2" applyFont="1" applyFill="1"/>
    <xf numFmtId="0" fontId="34" fillId="4" borderId="0" xfId="2" applyFont="1" applyFill="1" applyBorder="1" applyAlignment="1">
      <alignment horizontal="center" vertical="center"/>
    </xf>
    <xf numFmtId="0" fontId="34" fillId="4" borderId="0" xfId="2" applyFont="1" applyFill="1" applyBorder="1" applyAlignment="1">
      <alignment horizontal="left" vertical="center"/>
    </xf>
    <xf numFmtId="0" fontId="1" fillId="4" borderId="0" xfId="2" applyFont="1" applyFill="1"/>
    <xf numFmtId="20" fontId="20" fillId="0" borderId="1" xfId="2" applyNumberFormat="1" applyFont="1" applyFill="1" applyBorder="1" applyAlignment="1" applyProtection="1">
      <protection locked="0"/>
    </xf>
    <xf numFmtId="20" fontId="20" fillId="0" borderId="1" xfId="2" applyNumberFormat="1" applyFont="1" applyBorder="1" applyAlignment="1"/>
    <xf numFmtId="20" fontId="20" fillId="0" borderId="1" xfId="2" applyNumberFormat="1" applyFont="1" applyFill="1" applyBorder="1" applyAlignment="1"/>
    <xf numFmtId="0" fontId="6" fillId="0" borderId="0" xfId="0" applyFont="1" applyAlignment="1"/>
    <xf numFmtId="0" fontId="15" fillId="0" borderId="0" xfId="0" applyFont="1" applyAlignment="1">
      <alignment horizontal="centerContinuous" vertical="center"/>
    </xf>
    <xf numFmtId="0" fontId="15" fillId="0" borderId="0" xfId="0" applyFont="1" applyBorder="1" applyAlignment="1">
      <alignment horizontal="centerContinuous" vertical="center"/>
    </xf>
    <xf numFmtId="0" fontId="29" fillId="0" borderId="0" xfId="2" applyFont="1" applyFill="1" applyBorder="1" applyAlignment="1">
      <alignment horizontal="center" vertical="center"/>
    </xf>
    <xf numFmtId="14" fontId="39" fillId="0" borderId="0" xfId="0" applyNumberFormat="1" applyFont="1" applyBorder="1" applyAlignment="1">
      <alignment horizontal="center"/>
    </xf>
    <xf numFmtId="0" fontId="14" fillId="8" borderId="0" xfId="2" applyFont="1" applyFill="1" applyBorder="1" applyAlignment="1">
      <alignment horizontal="center" vertical="center"/>
    </xf>
    <xf numFmtId="0" fontId="14" fillId="8" borderId="0" xfId="2" applyFont="1" applyFill="1" applyBorder="1" applyAlignment="1">
      <alignment horizontal="left" vertical="center"/>
    </xf>
    <xf numFmtId="0" fontId="31" fillId="8" borderId="0" xfId="2" applyFont="1" applyFill="1"/>
    <xf numFmtId="0" fontId="30" fillId="8" borderId="0" xfId="2" applyFont="1" applyFill="1"/>
    <xf numFmtId="0" fontId="34" fillId="8" borderId="0" xfId="2" applyFont="1" applyFill="1" applyBorder="1" applyAlignment="1">
      <alignment horizontal="center" vertical="center"/>
    </xf>
    <xf numFmtId="0" fontId="34" fillId="8" borderId="0" xfId="2" applyFont="1" applyFill="1" applyBorder="1" applyAlignment="1">
      <alignment horizontal="left" vertical="center"/>
    </xf>
    <xf numFmtId="0" fontId="1" fillId="8" borderId="0" xfId="2" applyFont="1" applyFill="1"/>
    <xf numFmtId="0" fontId="20" fillId="0" borderId="3" xfId="0" applyFont="1" applyBorder="1"/>
    <xf numFmtId="0" fontId="18" fillId="0" borderId="3" xfId="0" applyFont="1" applyBorder="1"/>
    <xf numFmtId="0" fontId="52" fillId="0" borderId="0" xfId="0" applyFont="1"/>
    <xf numFmtId="0" fontId="52" fillId="0" borderId="5" xfId="0" applyFont="1" applyBorder="1" applyAlignment="1">
      <alignment vertical="center"/>
    </xf>
    <xf numFmtId="0" fontId="52" fillId="0" borderId="6" xfId="0" applyFont="1" applyBorder="1" applyAlignment="1">
      <alignment vertical="center"/>
    </xf>
    <xf numFmtId="0" fontId="52" fillId="0" borderId="7" xfId="0" applyFont="1" applyBorder="1" applyAlignment="1">
      <alignment vertical="center"/>
    </xf>
    <xf numFmtId="0" fontId="52" fillId="0" borderId="0" xfId="0" applyFont="1" applyAlignment="1">
      <alignment vertical="center"/>
    </xf>
    <xf numFmtId="0" fontId="52" fillId="0" borderId="8" xfId="0" applyFont="1" applyBorder="1" applyAlignment="1">
      <alignment vertical="center"/>
    </xf>
    <xf numFmtId="0" fontId="52" fillId="0" borderId="0" xfId="0" applyFont="1" applyBorder="1" applyAlignment="1">
      <alignment vertical="center"/>
    </xf>
    <xf numFmtId="0" fontId="53" fillId="0" borderId="0" xfId="2" applyFont="1" applyBorder="1" applyAlignment="1"/>
    <xf numFmtId="0" fontId="53" fillId="0" borderId="9" xfId="2" applyFont="1" applyBorder="1" applyAlignment="1"/>
    <xf numFmtId="0" fontId="54" fillId="0" borderId="0" xfId="2" applyFont="1" applyBorder="1" applyAlignment="1"/>
    <xf numFmtId="0" fontId="54" fillId="0" borderId="9" xfId="2" applyFont="1" applyBorder="1" applyAlignment="1"/>
    <xf numFmtId="0" fontId="52" fillId="0" borderId="10" xfId="0" applyFont="1" applyBorder="1" applyAlignment="1">
      <alignment vertical="center"/>
    </xf>
    <xf numFmtId="0" fontId="52" fillId="0" borderId="11" xfId="0" applyFont="1" applyBorder="1" applyAlignment="1">
      <alignment vertical="center"/>
    </xf>
    <xf numFmtId="0" fontId="52" fillId="0" borderId="12" xfId="0" applyFont="1" applyBorder="1" applyAlignment="1">
      <alignment vertical="center"/>
    </xf>
    <xf numFmtId="0" fontId="52" fillId="0" borderId="13" xfId="0" applyFont="1" applyBorder="1" applyAlignment="1">
      <alignment vertical="center"/>
    </xf>
    <xf numFmtId="20" fontId="52" fillId="0" borderId="7" xfId="0" applyNumberFormat="1" applyFont="1" applyBorder="1" applyAlignment="1">
      <alignment vertical="center"/>
    </xf>
    <xf numFmtId="49" fontId="55" fillId="0" borderId="14" xfId="0" applyNumberFormat="1" applyFont="1" applyBorder="1" applyAlignment="1">
      <alignment horizontal="center" vertical="center"/>
    </xf>
    <xf numFmtId="0" fontId="56" fillId="0" borderId="15" xfId="0" applyFont="1" applyBorder="1" applyAlignment="1">
      <alignment horizontal="center" vertical="center"/>
    </xf>
    <xf numFmtId="0" fontId="57" fillId="0" borderId="15" xfId="0" applyFont="1" applyBorder="1" applyAlignment="1">
      <alignment horizontal="center" vertical="center"/>
    </xf>
    <xf numFmtId="0" fontId="58" fillId="0" borderId="15" xfId="0" applyFont="1" applyBorder="1" applyAlignment="1">
      <alignment vertical="center"/>
    </xf>
    <xf numFmtId="0" fontId="58" fillId="0" borderId="16" xfId="0" applyFont="1" applyBorder="1" applyAlignment="1">
      <alignment vertical="center"/>
    </xf>
    <xf numFmtId="0" fontId="58" fillId="0" borderId="0" xfId="0" applyFont="1" applyAlignment="1">
      <alignment vertical="center"/>
    </xf>
    <xf numFmtId="0" fontId="52" fillId="0" borderId="0" xfId="0" applyFont="1" applyBorder="1" applyAlignment="1">
      <alignment horizontal="center" vertical="center"/>
    </xf>
    <xf numFmtId="49" fontId="59" fillId="0" borderId="0" xfId="0" applyNumberFormat="1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52" fillId="0" borderId="3" xfId="0" applyFont="1" applyBorder="1" applyAlignment="1">
      <alignment vertical="center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vertical="center"/>
    </xf>
    <xf numFmtId="0" fontId="43" fillId="0" borderId="0" xfId="0" applyFont="1"/>
    <xf numFmtId="0" fontId="61" fillId="0" borderId="15" xfId="0" applyFont="1" applyBorder="1" applyAlignment="1">
      <alignment horizontal="center" vertical="center"/>
    </xf>
    <xf numFmtId="0" fontId="38" fillId="0" borderId="0" xfId="0" applyFont="1" applyBorder="1" applyAlignment="1">
      <alignment horizontal="left"/>
    </xf>
    <xf numFmtId="0" fontId="39" fillId="0" borderId="3" xfId="0" applyFont="1" applyBorder="1" applyAlignment="1">
      <alignment horizontal="center"/>
    </xf>
    <xf numFmtId="0" fontId="38" fillId="0" borderId="17" xfId="0" applyFont="1" applyBorder="1" applyAlignment="1">
      <alignment horizontal="right"/>
    </xf>
    <xf numFmtId="0" fontId="39" fillId="0" borderId="18" xfId="0" applyFont="1" applyBorder="1" applyAlignment="1">
      <alignment horizontal="center"/>
    </xf>
    <xf numFmtId="0" fontId="38" fillId="0" borderId="19" xfId="0" applyFont="1" applyBorder="1" applyAlignment="1">
      <alignment horizontal="right"/>
    </xf>
    <xf numFmtId="0" fontId="39" fillId="0" borderId="20" xfId="0" applyFont="1" applyBorder="1" applyAlignment="1">
      <alignment horizontal="center"/>
    </xf>
    <xf numFmtId="0" fontId="45" fillId="0" borderId="0" xfId="2" applyFont="1" applyBorder="1"/>
    <xf numFmtId="0" fontId="34" fillId="2" borderId="0" xfId="0" applyFont="1" applyFill="1" applyBorder="1" applyAlignment="1">
      <alignment horizontal="center" vertical="center"/>
    </xf>
    <xf numFmtId="0" fontId="15" fillId="0" borderId="0" xfId="2" applyFont="1" applyBorder="1" applyAlignment="1">
      <alignment vertical="center"/>
    </xf>
    <xf numFmtId="0" fontId="34" fillId="2" borderId="0" xfId="2" applyFont="1" applyFill="1" applyBorder="1" applyAlignment="1">
      <alignment horizontal="center" vertical="center"/>
    </xf>
    <xf numFmtId="0" fontId="1" fillId="2" borderId="0" xfId="2" applyFont="1" applyFill="1"/>
    <xf numFmtId="0" fontId="1" fillId="0" borderId="0" xfId="2" applyFont="1"/>
    <xf numFmtId="0" fontId="40" fillId="0" borderId="0" xfId="0" applyFont="1"/>
    <xf numFmtId="0" fontId="40" fillId="0" borderId="0" xfId="0" applyFont="1" applyBorder="1"/>
    <xf numFmtId="0" fontId="20" fillId="0" borderId="0" xfId="0" applyFont="1" applyFill="1" applyBorder="1" applyAlignment="1">
      <alignment horizontal="left" vertical="center"/>
    </xf>
    <xf numFmtId="0" fontId="45" fillId="0" borderId="0" xfId="0" applyFont="1" applyBorder="1"/>
    <xf numFmtId="0" fontId="15" fillId="0" borderId="0" xfId="0" applyFont="1" applyBorder="1" applyAlignment="1">
      <alignment vertical="center"/>
    </xf>
    <xf numFmtId="14" fontId="39" fillId="0" borderId="0" xfId="0" applyNumberFormat="1" applyFont="1" applyFill="1" applyBorder="1" applyAlignment="1">
      <alignment horizontal="center"/>
    </xf>
    <xf numFmtId="0" fontId="46" fillId="0" borderId="0" xfId="0" applyFont="1" applyAlignment="1">
      <alignment horizontal="center" vertical="center"/>
    </xf>
    <xf numFmtId="0" fontId="39" fillId="0" borderId="13" xfId="0" applyFont="1" applyBorder="1" applyAlignment="1">
      <alignment horizontal="center"/>
    </xf>
    <xf numFmtId="0" fontId="38" fillId="0" borderId="0" xfId="0" applyFont="1" applyBorder="1" applyAlignment="1">
      <alignment horizontal="right"/>
    </xf>
    <xf numFmtId="0" fontId="0" fillId="0" borderId="0" xfId="0" applyBorder="1"/>
    <xf numFmtId="0" fontId="44" fillId="0" borderId="0" xfId="0" applyFont="1" applyBorder="1" applyAlignment="1"/>
    <xf numFmtId="0" fontId="0" fillId="0" borderId="0" xfId="0" applyBorder="1" applyAlignment="1"/>
    <xf numFmtId="0" fontId="38" fillId="0" borderId="0" xfId="0" applyFont="1" applyBorder="1" applyAlignment="1"/>
    <xf numFmtId="0" fontId="62" fillId="0" borderId="0" xfId="0" applyFont="1" applyFill="1" applyBorder="1" applyAlignment="1">
      <alignment horizontal="left" vertical="center"/>
    </xf>
    <xf numFmtId="0" fontId="47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42" fillId="0" borderId="0" xfId="0" applyFont="1" applyAlignment="1">
      <alignment horizontal="center"/>
    </xf>
    <xf numFmtId="0" fontId="39" fillId="0" borderId="0" xfId="0" applyFont="1" applyFill="1" applyBorder="1" applyAlignment="1">
      <alignment horizontal="center"/>
    </xf>
    <xf numFmtId="0" fontId="48" fillId="0" borderId="0" xfId="2" applyFont="1" applyBorder="1" applyAlignment="1"/>
    <xf numFmtId="0" fontId="49" fillId="0" borderId="0" xfId="2" applyFont="1" applyBorder="1" applyAlignment="1"/>
    <xf numFmtId="0" fontId="35" fillId="0" borderId="0" xfId="2" applyFont="1"/>
    <xf numFmtId="0" fontId="50" fillId="0" borderId="0" xfId="2" applyFont="1" applyBorder="1" applyAlignment="1"/>
    <xf numFmtId="0" fontId="51" fillId="0" borderId="0" xfId="0" applyFont="1"/>
    <xf numFmtId="0" fontId="39" fillId="0" borderId="0" xfId="0" applyFont="1" applyFill="1"/>
    <xf numFmtId="0" fontId="46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5" borderId="0" xfId="0" applyFont="1" applyFill="1" applyAlignment="1">
      <alignment horizontal="center"/>
    </xf>
    <xf numFmtId="14" fontId="0" fillId="0" borderId="0" xfId="0" applyNumberFormat="1" applyFont="1" applyAlignment="1">
      <alignment horizontal="center"/>
    </xf>
    <xf numFmtId="0" fontId="18" fillId="0" borderId="21" xfId="0" applyFont="1" applyBorder="1"/>
    <xf numFmtId="0" fontId="18" fillId="0" borderId="22" xfId="0" applyFont="1" applyBorder="1"/>
    <xf numFmtId="0" fontId="39" fillId="0" borderId="3" xfId="0" applyFont="1" applyFill="1" applyBorder="1" applyAlignment="1">
      <alignment horizontal="center"/>
    </xf>
    <xf numFmtId="0" fontId="16" fillId="0" borderId="0" xfId="2" applyFont="1" applyAlignment="1">
      <alignment horizontal="center" vertical="center"/>
    </xf>
    <xf numFmtId="0" fontId="63" fillId="0" borderId="0" xfId="0" applyFont="1" applyFill="1"/>
    <xf numFmtId="0" fontId="64" fillId="0" borderId="0" xfId="0" applyFont="1" applyAlignment="1">
      <alignment horizontal="center"/>
    </xf>
    <xf numFmtId="0" fontId="42" fillId="0" borderId="0" xfId="0" applyFont="1" applyAlignment="1"/>
    <xf numFmtId="0" fontId="42" fillId="0" borderId="0" xfId="0" applyFont="1" applyAlignment="1">
      <alignment horizontal="left"/>
    </xf>
    <xf numFmtId="0" fontId="7" fillId="0" borderId="0" xfId="0" applyFont="1" applyFill="1"/>
    <xf numFmtId="0" fontId="42" fillId="0" borderId="0" xfId="0" applyFont="1"/>
    <xf numFmtId="0" fontId="7" fillId="0" borderId="0" xfId="0" applyFont="1" applyFill="1" applyAlignment="1">
      <alignment horizontal="center"/>
    </xf>
    <xf numFmtId="0" fontId="42" fillId="0" borderId="0" xfId="0" applyFont="1" applyFill="1"/>
    <xf numFmtId="0" fontId="0" fillId="6" borderId="0" xfId="0" applyFont="1" applyFill="1" applyAlignment="1">
      <alignment horizontal="center"/>
    </xf>
    <xf numFmtId="0" fontId="7" fillId="0" borderId="0" xfId="0" applyFont="1" applyAlignment="1"/>
    <xf numFmtId="0" fontId="6" fillId="0" borderId="0" xfId="0" applyFont="1"/>
    <xf numFmtId="0" fontId="0" fillId="7" borderId="0" xfId="0" applyFont="1" applyFill="1" applyAlignment="1">
      <alignment horizontal="center"/>
    </xf>
    <xf numFmtId="0" fontId="0" fillId="9" borderId="0" xfId="0" applyFont="1" applyFill="1" applyAlignment="1">
      <alignment horizontal="center"/>
    </xf>
    <xf numFmtId="0" fontId="0" fillId="10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10" borderId="0" xfId="0" applyFont="1" applyFill="1" applyAlignment="1">
      <alignment horizontal="center"/>
    </xf>
    <xf numFmtId="0" fontId="0" fillId="9" borderId="0" xfId="0" applyFill="1" applyAlignment="1">
      <alignment horizontal="center"/>
    </xf>
    <xf numFmtId="20" fontId="35" fillId="0" borderId="1" xfId="0" applyNumberFormat="1" applyFont="1" applyBorder="1"/>
    <xf numFmtId="20" fontId="39" fillId="0" borderId="3" xfId="0" applyNumberFormat="1" applyFont="1" applyBorder="1" applyAlignment="1">
      <alignment horizontal="center"/>
    </xf>
    <xf numFmtId="0" fontId="39" fillId="12" borderId="0" xfId="0" applyFont="1" applyFill="1" applyBorder="1" applyAlignment="1">
      <alignment horizontal="center"/>
    </xf>
    <xf numFmtId="14" fontId="39" fillId="12" borderId="0" xfId="0" applyNumberFormat="1" applyFont="1" applyFill="1" applyBorder="1" applyAlignment="1">
      <alignment horizontal="center"/>
    </xf>
    <xf numFmtId="0" fontId="2" fillId="0" borderId="0" xfId="2" applyFont="1" applyBorder="1" applyAlignment="1">
      <alignment horizontal="center"/>
    </xf>
    <xf numFmtId="0" fontId="3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5" fillId="0" borderId="0" xfId="0" applyFont="1" applyBorder="1" applyAlignment="1">
      <alignment horizontal="center" vertical="center"/>
    </xf>
    <xf numFmtId="0" fontId="17" fillId="0" borderId="0" xfId="2" applyFont="1" applyBorder="1" applyAlignment="1">
      <alignment vertical="center"/>
    </xf>
    <xf numFmtId="0" fontId="27" fillId="0" borderId="0" xfId="0" applyFont="1" applyFill="1" applyBorder="1" applyAlignment="1">
      <alignment horizontal="left" vertical="center"/>
    </xf>
    <xf numFmtId="0" fontId="47" fillId="0" borderId="0" xfId="0" applyFont="1" applyBorder="1" applyAlignment="1">
      <alignment horizontal="center"/>
    </xf>
    <xf numFmtId="0" fontId="38" fillId="0" borderId="3" xfId="0" applyFont="1" applyBorder="1" applyAlignment="1">
      <alignment horizontal="center"/>
    </xf>
    <xf numFmtId="0" fontId="38" fillId="0" borderId="13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2" fillId="0" borderId="0" xfId="2" applyFont="1" applyBorder="1" applyAlignment="1">
      <alignment horizontal="center"/>
    </xf>
    <xf numFmtId="0" fontId="3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2" fillId="0" borderId="0" xfId="2" applyFont="1" applyBorder="1" applyAlignment="1">
      <alignment horizontal="center" vertical="center"/>
    </xf>
    <xf numFmtId="0" fontId="3" fillId="0" borderId="0" xfId="2" applyFont="1" applyBorder="1" applyAlignment="1">
      <alignment horizontal="center" vertical="center"/>
    </xf>
    <xf numFmtId="0" fontId="4" fillId="0" borderId="0" xfId="2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7" fillId="0" borderId="0" xfId="2" applyFont="1" applyBorder="1" applyAlignment="1">
      <alignment vertical="center"/>
    </xf>
    <xf numFmtId="0" fontId="27" fillId="0" borderId="23" xfId="0" applyFont="1" applyFill="1" applyBorder="1" applyAlignment="1">
      <alignment horizontal="left" vertical="center"/>
    </xf>
    <xf numFmtId="0" fontId="15" fillId="0" borderId="24" xfId="0" applyFont="1" applyBorder="1" applyAlignment="1">
      <alignment horizontal="center" vertical="center"/>
    </xf>
    <xf numFmtId="0" fontId="29" fillId="3" borderId="25" xfId="2" applyFont="1" applyFill="1" applyBorder="1" applyAlignment="1">
      <alignment horizontal="center" vertical="center"/>
    </xf>
    <xf numFmtId="0" fontId="29" fillId="3" borderId="26" xfId="2" applyFont="1" applyFill="1" applyBorder="1" applyAlignment="1">
      <alignment horizontal="center" vertical="center"/>
    </xf>
    <xf numFmtId="0" fontId="29" fillId="3" borderId="27" xfId="2" applyFont="1" applyFill="1" applyBorder="1" applyAlignment="1">
      <alignment horizontal="center" vertical="center"/>
    </xf>
    <xf numFmtId="0" fontId="29" fillId="3" borderId="28" xfId="2" applyFont="1" applyFill="1" applyBorder="1" applyAlignment="1">
      <alignment horizontal="center" vertical="center"/>
    </xf>
    <xf numFmtId="0" fontId="29" fillId="3" borderId="29" xfId="2" applyFont="1" applyFill="1" applyBorder="1" applyAlignment="1">
      <alignment horizontal="center" vertical="center"/>
    </xf>
    <xf numFmtId="0" fontId="29" fillId="3" borderId="30" xfId="2" applyFont="1" applyFill="1" applyBorder="1" applyAlignment="1">
      <alignment horizontal="center" vertical="center"/>
    </xf>
    <xf numFmtId="0" fontId="15" fillId="0" borderId="24" xfId="2" applyFont="1" applyBorder="1" applyAlignment="1">
      <alignment horizontal="center" vertical="center"/>
    </xf>
    <xf numFmtId="0" fontId="27" fillId="0" borderId="0" xfId="0" applyFont="1" applyFill="1" applyBorder="1" applyAlignment="1">
      <alignment horizontal="left" vertical="center"/>
    </xf>
    <xf numFmtId="0" fontId="27" fillId="0" borderId="31" xfId="0" applyFont="1" applyFill="1" applyBorder="1" applyAlignment="1">
      <alignment horizontal="left" vertical="center"/>
    </xf>
    <xf numFmtId="0" fontId="29" fillId="3" borderId="0" xfId="2" applyFont="1" applyFill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20" fillId="0" borderId="23" xfId="0" applyFont="1" applyFill="1" applyBorder="1" applyAlignment="1">
      <alignment horizontal="left" vertical="center"/>
    </xf>
    <xf numFmtId="0" fontId="37" fillId="2" borderId="0" xfId="0" applyFont="1" applyFill="1" applyBorder="1" applyAlignment="1">
      <alignment horizontal="center"/>
    </xf>
    <xf numFmtId="0" fontId="47" fillId="0" borderId="0" xfId="0" applyFont="1" applyBorder="1" applyAlignment="1">
      <alignment horizontal="center"/>
    </xf>
    <xf numFmtId="0" fontId="36" fillId="2" borderId="0" xfId="0" applyFont="1" applyFill="1" applyBorder="1" applyAlignment="1">
      <alignment horizontal="center"/>
    </xf>
    <xf numFmtId="0" fontId="65" fillId="0" borderId="0" xfId="2" applyFont="1" applyBorder="1" applyAlignment="1">
      <alignment horizontal="center" vertical="center"/>
    </xf>
    <xf numFmtId="0" fontId="54" fillId="0" borderId="0" xfId="2" applyFont="1" applyBorder="1" applyAlignment="1">
      <alignment horizontal="center"/>
    </xf>
    <xf numFmtId="0" fontId="52" fillId="0" borderId="32" xfId="0" applyFont="1" applyBorder="1" applyAlignment="1">
      <alignment horizontal="center" vertical="center"/>
    </xf>
    <xf numFmtId="0" fontId="52" fillId="0" borderId="33" xfId="0" applyFont="1" applyBorder="1" applyAlignment="1">
      <alignment horizontal="center" vertical="center"/>
    </xf>
    <xf numFmtId="0" fontId="66" fillId="0" borderId="3" xfId="0" applyFont="1" applyBorder="1" applyAlignment="1">
      <alignment horizontal="center" vertical="center"/>
    </xf>
    <xf numFmtId="0" fontId="66" fillId="0" borderId="34" xfId="0" applyFont="1" applyBorder="1" applyAlignment="1">
      <alignment horizontal="center" vertical="center"/>
    </xf>
    <xf numFmtId="0" fontId="67" fillId="0" borderId="3" xfId="0" applyFont="1" applyBorder="1" applyAlignment="1">
      <alignment horizontal="center" vertical="center"/>
    </xf>
    <xf numFmtId="0" fontId="67" fillId="0" borderId="34" xfId="0" applyFont="1" applyBorder="1" applyAlignment="1">
      <alignment horizontal="center" vertical="center"/>
    </xf>
    <xf numFmtId="0" fontId="67" fillId="0" borderId="3" xfId="0" applyFont="1" applyBorder="1" applyAlignment="1">
      <alignment horizontal="center" vertical="center" wrapText="1"/>
    </xf>
    <xf numFmtId="0" fontId="67" fillId="0" borderId="34" xfId="0" applyFont="1" applyBorder="1" applyAlignment="1">
      <alignment horizontal="center" vertical="center" wrapText="1"/>
    </xf>
    <xf numFmtId="0" fontId="52" fillId="0" borderId="5" xfId="0" applyFont="1" applyBorder="1" applyAlignment="1">
      <alignment horizontal="center" vertical="center"/>
    </xf>
    <xf numFmtId="0" fontId="52" fillId="0" borderId="6" xfId="0" applyFont="1" applyBorder="1" applyAlignment="1">
      <alignment horizontal="center" vertical="center"/>
    </xf>
    <xf numFmtId="0" fontId="58" fillId="0" borderId="35" xfId="0" applyFont="1" applyBorder="1" applyAlignment="1">
      <alignment horizontal="center" vertical="center"/>
    </xf>
    <xf numFmtId="0" fontId="58" fillId="0" borderId="14" xfId="0" applyFont="1" applyBorder="1" applyAlignment="1">
      <alignment horizontal="center" vertical="center"/>
    </xf>
    <xf numFmtId="0" fontId="52" fillId="0" borderId="3" xfId="0" applyFont="1" applyBorder="1" applyAlignment="1">
      <alignment horizontal="center" vertical="center"/>
    </xf>
    <xf numFmtId="0" fontId="52" fillId="13" borderId="3" xfId="0" applyFont="1" applyFill="1" applyBorder="1" applyAlignment="1">
      <alignment horizontal="center" vertical="center"/>
    </xf>
    <xf numFmtId="0" fontId="68" fillId="0" borderId="3" xfId="0" applyFont="1" applyBorder="1" applyAlignment="1">
      <alignment horizontal="center" vertical="center"/>
    </xf>
    <xf numFmtId="0" fontId="52" fillId="0" borderId="3" xfId="0" applyFont="1" applyBorder="1" applyAlignment="1">
      <alignment horizontal="center"/>
    </xf>
    <xf numFmtId="0" fontId="52" fillId="0" borderId="0" xfId="0" applyFont="1" applyAlignment="1">
      <alignment horizontal="center"/>
    </xf>
    <xf numFmtId="0" fontId="52" fillId="0" borderId="11" xfId="0" applyFont="1" applyBorder="1" applyAlignment="1">
      <alignment horizontal="center"/>
    </xf>
    <xf numFmtId="0" fontId="52" fillId="0" borderId="32" xfId="0" applyFont="1" applyBorder="1" applyAlignment="1">
      <alignment horizontal="center"/>
    </xf>
    <xf numFmtId="0" fontId="52" fillId="0" borderId="36" xfId="0" applyFont="1" applyBorder="1" applyAlignment="1">
      <alignment horizontal="center" vertical="center"/>
    </xf>
    <xf numFmtId="0" fontId="52" fillId="0" borderId="37" xfId="0" applyFont="1" applyBorder="1" applyAlignment="1">
      <alignment horizontal="center" vertical="center"/>
    </xf>
    <xf numFmtId="0" fontId="44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38" fillId="0" borderId="3" xfId="0" applyFont="1" applyBorder="1" applyAlignment="1">
      <alignment horizontal="center"/>
    </xf>
    <xf numFmtId="0" fontId="38" fillId="0" borderId="13" xfId="0" applyFont="1" applyBorder="1" applyAlignment="1">
      <alignment horizontal="center"/>
    </xf>
    <xf numFmtId="0" fontId="38" fillId="0" borderId="3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</cellXfs>
  <cellStyles count="3">
    <cellStyle name="Euro" xfId="1" xr:uid="{00000000-0005-0000-0000-000000000000}"/>
    <cellStyle name="Normale" xfId="0" builtinId="0"/>
    <cellStyle name="Normale_Foglio1" xfId="2" xr:uid="{00000000-0005-0000-0000-000002000000}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69FF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323850</xdr:colOff>
      <xdr:row>0</xdr:row>
      <xdr:rowOff>123825</xdr:rowOff>
    </xdr:from>
    <xdr:to>
      <xdr:col>2</xdr:col>
      <xdr:colOff>323850</xdr:colOff>
      <xdr:row>3</xdr:row>
      <xdr:rowOff>266700</xdr:rowOff>
    </xdr:to>
    <xdr:pic>
      <xdr:nvPicPr>
        <xdr:cNvPr id="259934" name="Picture 1">
          <a:extLst>
            <a:ext uri="{FF2B5EF4-FFF2-40B4-BE49-F238E27FC236}">
              <a16:creationId xmlns:a16="http://schemas.microsoft.com/office/drawing/2014/main" id="{3960E0B6-5030-40C1-BA98-A68CAA353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11811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133350</xdr:rowOff>
    </xdr:from>
    <xdr:to>
      <xdr:col>0</xdr:col>
      <xdr:colOff>1181100</xdr:colOff>
      <xdr:row>3</xdr:row>
      <xdr:rowOff>209550</xdr:rowOff>
    </xdr:to>
    <xdr:pic>
      <xdr:nvPicPr>
        <xdr:cNvPr id="269804" name="Picture 1">
          <a:extLst>
            <a:ext uri="{FF2B5EF4-FFF2-40B4-BE49-F238E27FC236}">
              <a16:creationId xmlns:a16="http://schemas.microsoft.com/office/drawing/2014/main" id="{9F3C2235-8F96-46C5-9CB2-ED7E568DC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33350"/>
          <a:ext cx="10668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190500</xdr:rowOff>
    </xdr:from>
    <xdr:to>
      <xdr:col>0</xdr:col>
      <xdr:colOff>1200150</xdr:colOff>
      <xdr:row>3</xdr:row>
      <xdr:rowOff>266700</xdr:rowOff>
    </xdr:to>
    <xdr:pic>
      <xdr:nvPicPr>
        <xdr:cNvPr id="261982" name="Picture 1">
          <a:extLst>
            <a:ext uri="{FF2B5EF4-FFF2-40B4-BE49-F238E27FC236}">
              <a16:creationId xmlns:a16="http://schemas.microsoft.com/office/drawing/2014/main" id="{9E9BD277-455A-455E-8F2E-1214ACF5C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90500"/>
          <a:ext cx="114300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123825</xdr:rowOff>
    </xdr:from>
    <xdr:to>
      <xdr:col>0</xdr:col>
      <xdr:colOff>1209675</xdr:colOff>
      <xdr:row>3</xdr:row>
      <xdr:rowOff>266700</xdr:rowOff>
    </xdr:to>
    <xdr:pic>
      <xdr:nvPicPr>
        <xdr:cNvPr id="263006" name="Picture 1">
          <a:extLst>
            <a:ext uri="{FF2B5EF4-FFF2-40B4-BE49-F238E27FC236}">
              <a16:creationId xmlns:a16="http://schemas.microsoft.com/office/drawing/2014/main" id="{FBF382FF-EC84-4ACB-9D78-95337F412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23825"/>
          <a:ext cx="11906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142875</xdr:rowOff>
    </xdr:from>
    <xdr:to>
      <xdr:col>0</xdr:col>
      <xdr:colOff>1200150</xdr:colOff>
      <xdr:row>3</xdr:row>
      <xdr:rowOff>257175</xdr:rowOff>
    </xdr:to>
    <xdr:pic>
      <xdr:nvPicPr>
        <xdr:cNvPr id="264030" name="Picture 1">
          <a:extLst>
            <a:ext uri="{FF2B5EF4-FFF2-40B4-BE49-F238E27FC236}">
              <a16:creationId xmlns:a16="http://schemas.microsoft.com/office/drawing/2014/main" id="{FB0F6341-17DB-4935-B0AC-ECE7F88CE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42875"/>
          <a:ext cx="1162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123825</xdr:rowOff>
    </xdr:from>
    <xdr:to>
      <xdr:col>0</xdr:col>
      <xdr:colOff>1209675</xdr:colOff>
      <xdr:row>3</xdr:row>
      <xdr:rowOff>266700</xdr:rowOff>
    </xdr:to>
    <xdr:pic>
      <xdr:nvPicPr>
        <xdr:cNvPr id="265054" name="Picture 1">
          <a:extLst>
            <a:ext uri="{FF2B5EF4-FFF2-40B4-BE49-F238E27FC236}">
              <a16:creationId xmlns:a16="http://schemas.microsoft.com/office/drawing/2014/main" id="{3419E6BD-CF3F-4CC9-8884-7B9C3B154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23825"/>
          <a:ext cx="11715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114300</xdr:rowOff>
    </xdr:from>
    <xdr:to>
      <xdr:col>1</xdr:col>
      <xdr:colOff>19050</xdr:colOff>
      <xdr:row>3</xdr:row>
      <xdr:rowOff>257175</xdr:rowOff>
    </xdr:to>
    <xdr:pic>
      <xdr:nvPicPr>
        <xdr:cNvPr id="266078" name="Picture 1">
          <a:extLst>
            <a:ext uri="{FF2B5EF4-FFF2-40B4-BE49-F238E27FC236}">
              <a16:creationId xmlns:a16="http://schemas.microsoft.com/office/drawing/2014/main" id="{BE2A737C-818B-4289-B26A-0B99B8A8F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14300"/>
          <a:ext cx="1257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123825</xdr:rowOff>
    </xdr:from>
    <xdr:to>
      <xdr:col>0</xdr:col>
      <xdr:colOff>1266825</xdr:colOff>
      <xdr:row>3</xdr:row>
      <xdr:rowOff>276225</xdr:rowOff>
    </xdr:to>
    <xdr:pic>
      <xdr:nvPicPr>
        <xdr:cNvPr id="267102" name="Picture 1">
          <a:extLst>
            <a:ext uri="{FF2B5EF4-FFF2-40B4-BE49-F238E27FC236}">
              <a16:creationId xmlns:a16="http://schemas.microsoft.com/office/drawing/2014/main" id="{02F0BFE7-F537-41CE-8D7F-862513C04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23825"/>
          <a:ext cx="1228725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200025</xdr:rowOff>
    </xdr:from>
    <xdr:to>
      <xdr:col>0</xdr:col>
      <xdr:colOff>1190625</xdr:colOff>
      <xdr:row>3</xdr:row>
      <xdr:rowOff>228600</xdr:rowOff>
    </xdr:to>
    <xdr:pic>
      <xdr:nvPicPr>
        <xdr:cNvPr id="268126" name="Picture 1">
          <a:extLst>
            <a:ext uri="{FF2B5EF4-FFF2-40B4-BE49-F238E27FC236}">
              <a16:creationId xmlns:a16="http://schemas.microsoft.com/office/drawing/2014/main" id="{4829BF46-D05D-4772-B553-F74C84F27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00025"/>
          <a:ext cx="107632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1</xdr:col>
      <xdr:colOff>200025</xdr:colOff>
      <xdr:row>4</xdr:row>
      <xdr:rowOff>28575</xdr:rowOff>
    </xdr:to>
    <xdr:pic>
      <xdr:nvPicPr>
        <xdr:cNvPr id="268866" name="Immagine 1">
          <a:extLst>
            <a:ext uri="{FF2B5EF4-FFF2-40B4-BE49-F238E27FC236}">
              <a16:creationId xmlns:a16="http://schemas.microsoft.com/office/drawing/2014/main" id="{BFAD2B37-832E-4E6A-A5A1-E0EF551E4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300"/>
          <a:ext cx="12096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9"/>
  <sheetViews>
    <sheetView tabSelected="1" zoomScaleNormal="100" workbookViewId="0" xr3:uid="{AEA406A1-0E4B-5B11-9CD5-51D6E497D94C}">
      <selection activeCell="P6" sqref="P6"/>
    </sheetView>
  </sheetViews>
  <sheetFormatPr defaultColWidth="8.85546875" defaultRowHeight="12.75"/>
  <cols>
    <col min="2" max="4" width="8.85546875" customWidth="1"/>
    <col min="8" max="8" width="8.85546875" customWidth="1"/>
    <col min="9" max="9" width="8.85546875" style="150"/>
    <col min="11" max="11" width="8.85546875" style="5"/>
    <col min="12" max="12" width="10.140625" style="5" bestFit="1" customWidth="1"/>
  </cols>
  <sheetData>
    <row r="1" spans="1:12" ht="25.5" customHeight="1">
      <c r="D1" s="280" t="s">
        <v>0</v>
      </c>
      <c r="E1" s="280"/>
      <c r="F1" s="280"/>
      <c r="G1" s="280"/>
      <c r="H1" s="280"/>
      <c r="I1" s="280"/>
      <c r="J1" s="280"/>
      <c r="K1" s="270"/>
      <c r="L1" s="270"/>
    </row>
    <row r="2" spans="1:12" ht="25.5" customHeight="1">
      <c r="D2" s="280" t="s">
        <v>1</v>
      </c>
      <c r="E2" s="280"/>
      <c r="F2" s="280"/>
      <c r="G2" s="280"/>
      <c r="H2" s="280"/>
      <c r="I2" s="280"/>
      <c r="J2" s="280"/>
      <c r="K2" s="270"/>
      <c r="L2" s="270"/>
    </row>
    <row r="3" spans="1:12" ht="25.5" customHeight="1">
      <c r="D3" s="281" t="s">
        <v>2</v>
      </c>
      <c r="E3" s="281"/>
      <c r="F3" s="281"/>
      <c r="G3" s="281"/>
      <c r="H3" s="281"/>
      <c r="I3" s="281"/>
      <c r="J3" s="281"/>
      <c r="K3" s="271"/>
      <c r="L3" s="271"/>
    </row>
    <row r="4" spans="1:12" ht="25.5" customHeight="1">
      <c r="D4" s="282" t="s">
        <v>3</v>
      </c>
      <c r="E4" s="282"/>
      <c r="F4" s="282"/>
      <c r="G4" s="282"/>
      <c r="H4" s="282"/>
      <c r="I4" s="282"/>
      <c r="J4" s="282"/>
      <c r="K4" s="272"/>
      <c r="L4" s="272"/>
    </row>
    <row r="5" spans="1:12" ht="25.5" customHeight="1"/>
    <row r="6" spans="1:12" ht="14.25" customHeight="1">
      <c r="A6" s="279" t="s">
        <v>4</v>
      </c>
      <c r="B6" s="279"/>
      <c r="C6" s="279"/>
      <c r="D6" s="279"/>
      <c r="E6" s="279"/>
      <c r="F6" s="279"/>
      <c r="G6" s="279"/>
      <c r="H6" s="279"/>
      <c r="I6" s="279"/>
      <c r="J6" s="279"/>
    </row>
    <row r="7" spans="1:12" ht="12.75" customHeight="1">
      <c r="A7" s="279"/>
      <c r="B7" s="279"/>
      <c r="C7" s="279"/>
      <c r="D7" s="279"/>
      <c r="E7" s="279"/>
      <c r="F7" s="279"/>
      <c r="G7" s="279"/>
      <c r="H7" s="279"/>
      <c r="I7" s="279"/>
      <c r="J7" s="279"/>
    </row>
    <row r="8" spans="1:12" ht="13.5" customHeight="1">
      <c r="A8" s="4" t="s">
        <v>5</v>
      </c>
      <c r="B8" s="161" t="s">
        <v>6</v>
      </c>
      <c r="C8" s="4"/>
      <c r="D8" s="4"/>
      <c r="E8" s="161" t="s">
        <v>7</v>
      </c>
      <c r="F8" s="4"/>
      <c r="G8" s="161" t="s">
        <v>8</v>
      </c>
      <c r="H8" s="4"/>
      <c r="I8" s="233" t="s">
        <v>9</v>
      </c>
      <c r="J8" s="4" t="s">
        <v>10</v>
      </c>
    </row>
    <row r="9" spans="1:12" ht="12.75" customHeight="1">
      <c r="A9" s="5">
        <v>1</v>
      </c>
      <c r="B9" s="253" t="s">
        <v>11</v>
      </c>
      <c r="C9" s="6"/>
      <c r="D9" s="6"/>
      <c r="E9" s="254" t="s">
        <v>12</v>
      </c>
      <c r="F9" s="254"/>
      <c r="G9" s="254" t="s">
        <v>13</v>
      </c>
      <c r="H9" s="242"/>
      <c r="I9" s="150">
        <v>1</v>
      </c>
      <c r="J9" s="243"/>
      <c r="K9" s="5" t="s">
        <v>14</v>
      </c>
    </row>
    <row r="10" spans="1:12" ht="12.75" customHeight="1">
      <c r="A10" s="5">
        <v>2</v>
      </c>
      <c r="B10" s="253" t="s">
        <v>15</v>
      </c>
      <c r="C10" s="249"/>
      <c r="D10" s="6"/>
      <c r="E10" s="254" t="s">
        <v>16</v>
      </c>
      <c r="F10" s="254"/>
      <c r="G10" s="254" t="s">
        <v>17</v>
      </c>
      <c r="H10" s="242"/>
      <c r="I10" s="150">
        <v>2</v>
      </c>
      <c r="J10" s="243"/>
      <c r="K10" s="5" t="s">
        <v>18</v>
      </c>
    </row>
    <row r="11" spans="1:12">
      <c r="A11" s="5">
        <v>3</v>
      </c>
      <c r="B11" s="253" t="s">
        <v>19</v>
      </c>
      <c r="C11" s="6"/>
      <c r="D11" s="6"/>
      <c r="E11" s="254" t="s">
        <v>12</v>
      </c>
      <c r="F11" s="254"/>
      <c r="G11" s="254" t="s">
        <v>20</v>
      </c>
      <c r="H11" s="242"/>
      <c r="I11" s="150">
        <v>4</v>
      </c>
      <c r="J11" s="243"/>
      <c r="K11" s="242" t="s">
        <v>21</v>
      </c>
    </row>
    <row r="12" spans="1:12">
      <c r="A12" s="5">
        <v>4</v>
      </c>
      <c r="B12" s="253" t="s">
        <v>22</v>
      </c>
      <c r="C12" s="253"/>
      <c r="D12" s="6"/>
      <c r="E12" s="254" t="s">
        <v>23</v>
      </c>
      <c r="F12" s="254"/>
      <c r="G12" s="254" t="s">
        <v>22</v>
      </c>
      <c r="H12" s="242"/>
      <c r="I12" s="150">
        <v>5</v>
      </c>
      <c r="J12" s="243"/>
      <c r="K12" s="5" t="s">
        <v>24</v>
      </c>
    </row>
    <row r="13" spans="1:12">
      <c r="A13" s="5">
        <v>5</v>
      </c>
      <c r="B13" s="253" t="s">
        <v>25</v>
      </c>
      <c r="C13" s="6"/>
      <c r="D13" s="6"/>
      <c r="E13" s="254" t="s">
        <v>26</v>
      </c>
      <c r="F13" s="254"/>
      <c r="G13" s="254" t="s">
        <v>27</v>
      </c>
      <c r="H13" s="242"/>
      <c r="I13" s="150">
        <v>7</v>
      </c>
      <c r="J13" s="243"/>
      <c r="K13" s="5" t="s">
        <v>28</v>
      </c>
    </row>
    <row r="14" spans="1:12">
      <c r="A14" s="5">
        <v>6</v>
      </c>
      <c r="B14" s="253" t="s">
        <v>29</v>
      </c>
      <c r="C14" s="6"/>
      <c r="D14" s="6"/>
      <c r="E14" s="254" t="s">
        <v>23</v>
      </c>
      <c r="F14" s="254"/>
      <c r="G14" s="254" t="s">
        <v>30</v>
      </c>
      <c r="H14" s="242"/>
      <c r="I14" s="150">
        <v>8</v>
      </c>
      <c r="J14" s="243"/>
      <c r="K14" s="5" t="s">
        <v>31</v>
      </c>
    </row>
    <row r="15" spans="1:12">
      <c r="A15" s="5">
        <v>7</v>
      </c>
      <c r="B15" s="253" t="s">
        <v>32</v>
      </c>
      <c r="C15" s="6"/>
      <c r="D15" s="6"/>
      <c r="E15" s="254" t="s">
        <v>33</v>
      </c>
      <c r="F15" s="254"/>
      <c r="G15" s="254" t="s">
        <v>34</v>
      </c>
      <c r="H15" s="242"/>
      <c r="I15" s="150">
        <v>12</v>
      </c>
      <c r="J15" s="243"/>
      <c r="K15" s="5" t="s">
        <v>35</v>
      </c>
    </row>
    <row r="16" spans="1:12">
      <c r="A16" s="5">
        <v>8</v>
      </c>
      <c r="B16" s="253" t="s">
        <v>36</v>
      </c>
      <c r="C16" s="253"/>
      <c r="D16" s="6"/>
      <c r="E16" s="254" t="s">
        <v>12</v>
      </c>
      <c r="F16" s="254"/>
      <c r="G16" s="254" t="s">
        <v>37</v>
      </c>
      <c r="H16" s="242"/>
      <c r="I16" s="150">
        <v>20</v>
      </c>
      <c r="J16" s="243"/>
      <c r="K16" s="5" t="s">
        <v>38</v>
      </c>
    </row>
    <row r="17" spans="1:11">
      <c r="A17" s="5">
        <v>9</v>
      </c>
      <c r="B17" s="253" t="s">
        <v>39</v>
      </c>
      <c r="C17" s="6"/>
      <c r="D17" s="6"/>
      <c r="E17" s="254" t="s">
        <v>40</v>
      </c>
      <c r="F17" s="254"/>
      <c r="G17" s="254" t="s">
        <v>39</v>
      </c>
      <c r="H17" s="242"/>
      <c r="I17" s="150">
        <v>21</v>
      </c>
      <c r="J17" s="261"/>
      <c r="K17" s="5" t="s">
        <v>41</v>
      </c>
    </row>
    <row r="18" spans="1:11">
      <c r="A18" s="5">
        <v>10</v>
      </c>
      <c r="B18" s="253" t="s">
        <v>42</v>
      </c>
      <c r="C18" s="6"/>
      <c r="D18" s="6"/>
      <c r="E18" s="254" t="s">
        <v>12</v>
      </c>
      <c r="F18" s="254"/>
      <c r="G18" s="254" t="s">
        <v>43</v>
      </c>
      <c r="H18" s="242"/>
      <c r="I18" s="150">
        <v>31</v>
      </c>
      <c r="J18" s="261"/>
      <c r="K18" s="5" t="s">
        <v>44</v>
      </c>
    </row>
    <row r="19" spans="1:11">
      <c r="A19" s="5">
        <v>11</v>
      </c>
      <c r="B19" s="253" t="s">
        <v>45</v>
      </c>
      <c r="C19" s="6"/>
      <c r="D19" s="6"/>
      <c r="E19" s="254" t="s">
        <v>12</v>
      </c>
      <c r="F19" s="254"/>
      <c r="G19" s="254" t="s">
        <v>46</v>
      </c>
      <c r="H19" s="250"/>
      <c r="I19" s="150">
        <v>35</v>
      </c>
      <c r="J19" s="261"/>
      <c r="K19" s="5" t="s">
        <v>47</v>
      </c>
    </row>
    <row r="20" spans="1:11">
      <c r="A20" s="5">
        <v>12</v>
      </c>
      <c r="B20" s="253" t="s">
        <v>48</v>
      </c>
      <c r="C20" s="6"/>
      <c r="D20" s="6"/>
      <c r="E20" s="254" t="s">
        <v>12</v>
      </c>
      <c r="F20" s="254"/>
      <c r="G20" s="254" t="s">
        <v>48</v>
      </c>
      <c r="H20" s="242"/>
      <c r="I20" s="150">
        <v>36</v>
      </c>
      <c r="J20" s="261"/>
      <c r="K20" s="5" t="s">
        <v>49</v>
      </c>
    </row>
    <row r="21" spans="1:11">
      <c r="A21" s="5">
        <v>13</v>
      </c>
      <c r="B21" s="253" t="s">
        <v>50</v>
      </c>
      <c r="C21" s="253"/>
      <c r="D21" s="6"/>
      <c r="E21" s="254" t="s">
        <v>51</v>
      </c>
      <c r="F21" s="254"/>
      <c r="G21" s="254" t="s">
        <v>52</v>
      </c>
      <c r="H21" s="242"/>
      <c r="I21" s="150">
        <v>37</v>
      </c>
      <c r="J21" s="261"/>
      <c r="K21" s="5" t="s">
        <v>53</v>
      </c>
    </row>
    <row r="22" spans="1:11">
      <c r="A22" s="5">
        <v>14</v>
      </c>
      <c r="B22" s="253" t="s">
        <v>54</v>
      </c>
      <c r="C22" s="6"/>
      <c r="D22" s="6"/>
      <c r="E22" s="254" t="s">
        <v>12</v>
      </c>
      <c r="F22" s="254"/>
      <c r="G22" s="254" t="s">
        <v>55</v>
      </c>
      <c r="H22" s="242"/>
      <c r="I22" s="150">
        <v>43</v>
      </c>
      <c r="J22" s="261"/>
      <c r="K22" s="5" t="s">
        <v>56</v>
      </c>
    </row>
    <row r="23" spans="1:11">
      <c r="A23" s="5">
        <v>15</v>
      </c>
      <c r="B23" s="253" t="s">
        <v>57</v>
      </c>
      <c r="C23" s="6"/>
      <c r="D23" s="6"/>
      <c r="E23" s="254" t="s">
        <v>12</v>
      </c>
      <c r="F23" s="254"/>
      <c r="G23" s="254" t="s">
        <v>57</v>
      </c>
      <c r="H23" s="242"/>
      <c r="I23" s="150">
        <v>45</v>
      </c>
      <c r="J23" s="261"/>
      <c r="K23" s="5" t="s">
        <v>58</v>
      </c>
    </row>
    <row r="24" spans="1:11">
      <c r="A24" s="5">
        <v>16</v>
      </c>
      <c r="B24" s="253" t="s">
        <v>59</v>
      </c>
      <c r="C24" s="6"/>
      <c r="D24" s="6"/>
      <c r="E24" s="254" t="s">
        <v>51</v>
      </c>
      <c r="F24" s="254"/>
      <c r="G24" s="254" t="s">
        <v>60</v>
      </c>
      <c r="H24" s="242"/>
      <c r="I24" s="150">
        <v>53</v>
      </c>
      <c r="J24" s="261"/>
      <c r="K24" s="5" t="s">
        <v>61</v>
      </c>
    </row>
    <row r="25" spans="1:11">
      <c r="A25" s="5">
        <v>17</v>
      </c>
      <c r="B25" s="253" t="s">
        <v>62</v>
      </c>
      <c r="C25" s="6"/>
      <c r="D25" s="6"/>
      <c r="E25" s="254" t="s">
        <v>12</v>
      </c>
      <c r="F25" s="254"/>
      <c r="G25" s="254" t="s">
        <v>63</v>
      </c>
      <c r="H25" s="242"/>
      <c r="I25" s="150">
        <v>66</v>
      </c>
      <c r="J25" s="243"/>
      <c r="K25" s="5" t="s">
        <v>64</v>
      </c>
    </row>
    <row r="26" spans="1:11">
      <c r="A26" s="5">
        <v>18</v>
      </c>
      <c r="B26" s="253" t="s">
        <v>65</v>
      </c>
      <c r="C26" s="6"/>
      <c r="D26" s="6"/>
      <c r="E26" s="254" t="s">
        <v>12</v>
      </c>
      <c r="F26" s="254"/>
      <c r="G26" s="254" t="s">
        <v>66</v>
      </c>
      <c r="H26" s="242"/>
      <c r="I26" s="150">
        <v>91</v>
      </c>
      <c r="J26" s="243"/>
      <c r="K26" s="5" t="s">
        <v>67</v>
      </c>
    </row>
    <row r="27" spans="1:11">
      <c r="A27" s="5">
        <v>19</v>
      </c>
      <c r="B27" s="253" t="s">
        <v>68</v>
      </c>
      <c r="C27" s="253"/>
      <c r="D27" s="6"/>
      <c r="E27" s="254" t="s">
        <v>12</v>
      </c>
      <c r="F27" s="254"/>
      <c r="G27" s="254" t="s">
        <v>69</v>
      </c>
      <c r="H27" s="242"/>
      <c r="I27" s="150">
        <v>99</v>
      </c>
      <c r="J27" s="243"/>
      <c r="K27" s="5" t="s">
        <v>70</v>
      </c>
    </row>
    <row r="28" spans="1:11">
      <c r="A28" s="5">
        <v>20</v>
      </c>
      <c r="B28" s="253" t="s">
        <v>71</v>
      </c>
      <c r="C28" s="253"/>
      <c r="D28" s="6"/>
      <c r="E28" s="254" t="s">
        <v>12</v>
      </c>
      <c r="F28" s="254"/>
      <c r="G28" s="254" t="s">
        <v>72</v>
      </c>
      <c r="H28" s="242"/>
      <c r="I28" s="150">
        <v>102</v>
      </c>
      <c r="J28" s="243"/>
      <c r="K28" s="5" t="s">
        <v>73</v>
      </c>
    </row>
    <row r="29" spans="1:11">
      <c r="A29" s="5">
        <v>21</v>
      </c>
      <c r="B29" s="253" t="s">
        <v>74</v>
      </c>
      <c r="C29" s="6"/>
      <c r="D29" s="6"/>
      <c r="E29" s="254" t="s">
        <v>12</v>
      </c>
      <c r="F29" s="254"/>
      <c r="G29" s="254" t="s">
        <v>74</v>
      </c>
      <c r="H29" s="242"/>
      <c r="I29" s="150">
        <v>110</v>
      </c>
      <c r="J29" s="243"/>
      <c r="K29" s="242" t="s">
        <v>75</v>
      </c>
    </row>
    <row r="30" spans="1:11">
      <c r="A30" s="5">
        <v>22</v>
      </c>
      <c r="B30" s="253" t="s">
        <v>76</v>
      </c>
      <c r="C30" s="6"/>
      <c r="D30" s="6"/>
      <c r="E30" s="254" t="s">
        <v>12</v>
      </c>
      <c r="F30" s="254"/>
      <c r="G30" s="254" t="s">
        <v>77</v>
      </c>
      <c r="H30" s="242"/>
      <c r="I30" s="150">
        <v>121</v>
      </c>
      <c r="J30" s="243"/>
      <c r="K30" s="5" t="s">
        <v>78</v>
      </c>
    </row>
    <row r="31" spans="1:11">
      <c r="A31" s="5">
        <v>23</v>
      </c>
      <c r="B31" s="253" t="s">
        <v>79</v>
      </c>
      <c r="C31" s="6"/>
      <c r="D31" s="6"/>
      <c r="E31" s="254" t="s">
        <v>12</v>
      </c>
      <c r="F31" s="254"/>
      <c r="G31" s="254" t="s">
        <v>80</v>
      </c>
      <c r="H31" s="242"/>
      <c r="I31" s="150">
        <v>122</v>
      </c>
      <c r="J31" s="243"/>
      <c r="K31" s="5" t="s">
        <v>81</v>
      </c>
    </row>
    <row r="32" spans="1:11">
      <c r="A32" s="5">
        <v>24</v>
      </c>
      <c r="B32" s="253" t="s">
        <v>82</v>
      </c>
      <c r="C32" s="6"/>
      <c r="D32" s="6"/>
      <c r="E32" s="254" t="s">
        <v>12</v>
      </c>
      <c r="F32" s="254"/>
      <c r="G32" s="254" t="s">
        <v>83</v>
      </c>
      <c r="H32" s="242"/>
      <c r="I32" s="150">
        <v>153</v>
      </c>
      <c r="J32" s="243"/>
      <c r="K32" s="5" t="s">
        <v>84</v>
      </c>
    </row>
    <row r="33" spans="1:12">
      <c r="A33" s="5">
        <v>25</v>
      </c>
      <c r="B33" s="253" t="s">
        <v>85</v>
      </c>
      <c r="C33" s="6"/>
      <c r="D33" s="6"/>
      <c r="E33" s="254" t="s">
        <v>12</v>
      </c>
      <c r="F33" s="254"/>
      <c r="G33" s="254" t="s">
        <v>83</v>
      </c>
      <c r="H33" s="242"/>
      <c r="I33" s="150">
        <v>186</v>
      </c>
      <c r="J33" s="261"/>
      <c r="K33" s="5" t="s">
        <v>84</v>
      </c>
    </row>
    <row r="34" spans="1:12">
      <c r="A34" s="5">
        <v>26</v>
      </c>
      <c r="B34" s="253" t="s">
        <v>86</v>
      </c>
      <c r="C34" s="6"/>
      <c r="D34" s="6"/>
      <c r="E34" s="254" t="s">
        <v>12</v>
      </c>
      <c r="F34" s="254"/>
      <c r="G34" s="254" t="s">
        <v>46</v>
      </c>
      <c r="H34" s="242"/>
      <c r="I34" s="150">
        <v>212</v>
      </c>
      <c r="J34" s="261"/>
      <c r="K34" s="5" t="s">
        <v>73</v>
      </c>
    </row>
    <row r="35" spans="1:12">
      <c r="A35" s="5">
        <v>27</v>
      </c>
      <c r="B35" s="253" t="s">
        <v>87</v>
      </c>
      <c r="C35" s="6"/>
      <c r="D35" s="6"/>
      <c r="E35" s="254" t="s">
        <v>12</v>
      </c>
      <c r="F35" s="254"/>
      <c r="G35" s="254" t="s">
        <v>63</v>
      </c>
      <c r="H35" s="242"/>
      <c r="I35" s="150">
        <v>218</v>
      </c>
      <c r="J35" s="261"/>
      <c r="K35" s="5" t="s">
        <v>88</v>
      </c>
    </row>
    <row r="36" spans="1:12">
      <c r="A36" s="5">
        <v>28</v>
      </c>
      <c r="B36" s="253" t="s">
        <v>89</v>
      </c>
      <c r="C36" s="6"/>
      <c r="D36" s="6"/>
      <c r="E36" s="254" t="s">
        <v>12</v>
      </c>
      <c r="F36" s="254"/>
      <c r="G36" s="254" t="s">
        <v>63</v>
      </c>
      <c r="H36" s="242"/>
      <c r="I36" s="150">
        <v>224</v>
      </c>
      <c r="J36" s="261"/>
      <c r="K36" s="5" t="s">
        <v>88</v>
      </c>
    </row>
    <row r="37" spans="1:12">
      <c r="A37" s="5">
        <v>29</v>
      </c>
      <c r="B37" s="253" t="s">
        <v>90</v>
      </c>
      <c r="C37" s="6"/>
      <c r="D37" s="6"/>
      <c r="E37" s="254" t="s">
        <v>12</v>
      </c>
      <c r="F37" s="254"/>
      <c r="G37" s="254" t="s">
        <v>91</v>
      </c>
      <c r="H37" s="242"/>
      <c r="I37" s="150" t="s">
        <v>92</v>
      </c>
      <c r="J37" s="261"/>
    </row>
    <row r="38" spans="1:12">
      <c r="A38" s="5">
        <v>30</v>
      </c>
      <c r="B38" s="253" t="s">
        <v>93</v>
      </c>
      <c r="C38" s="6"/>
      <c r="D38" s="6"/>
      <c r="E38" s="254" t="s">
        <v>12</v>
      </c>
      <c r="F38" s="254"/>
      <c r="G38" s="254" t="s">
        <v>94</v>
      </c>
      <c r="H38" s="250"/>
      <c r="I38" s="150" t="s">
        <v>92</v>
      </c>
      <c r="J38" s="261"/>
    </row>
    <row r="39" spans="1:12">
      <c r="A39" s="5">
        <v>31</v>
      </c>
      <c r="B39" s="253" t="s">
        <v>95</v>
      </c>
      <c r="C39" s="6"/>
      <c r="D39" s="6"/>
      <c r="E39" s="254" t="s">
        <v>12</v>
      </c>
      <c r="F39" s="254"/>
      <c r="G39" s="254" t="s">
        <v>43</v>
      </c>
      <c r="H39" s="242"/>
      <c r="I39" s="150" t="s">
        <v>92</v>
      </c>
      <c r="J39" s="261"/>
      <c r="K39" s="5" t="s">
        <v>44</v>
      </c>
    </row>
    <row r="40" spans="1:12">
      <c r="A40" s="5">
        <v>32</v>
      </c>
      <c r="B40" s="253" t="s">
        <v>96</v>
      </c>
      <c r="C40" s="6"/>
      <c r="D40" s="6"/>
      <c r="E40" s="254" t="s">
        <v>12</v>
      </c>
      <c r="F40" s="254"/>
      <c r="G40" s="254" t="s">
        <v>97</v>
      </c>
      <c r="H40" s="242"/>
      <c r="I40" s="150" t="s">
        <v>92</v>
      </c>
      <c r="J40" s="261"/>
    </row>
    <row r="41" spans="1:12">
      <c r="A41" s="5"/>
    </row>
    <row r="42" spans="1:12" ht="12.75" customHeight="1">
      <c r="A42" s="279" t="s">
        <v>98</v>
      </c>
      <c r="B42" s="279"/>
      <c r="C42" s="279"/>
      <c r="D42" s="279"/>
      <c r="E42" s="279"/>
      <c r="F42" s="279"/>
      <c r="G42" s="279"/>
      <c r="H42" s="279"/>
      <c r="I42" s="279"/>
      <c r="J42" s="279"/>
    </row>
    <row r="43" spans="1:12" ht="12.75" customHeight="1">
      <c r="A43" s="279"/>
      <c r="B43" s="279"/>
      <c r="C43" s="279"/>
      <c r="D43" s="279"/>
      <c r="E43" s="279"/>
      <c r="F43" s="279"/>
      <c r="G43" s="279"/>
      <c r="H43" s="279"/>
      <c r="I43" s="279"/>
      <c r="J43" s="279"/>
    </row>
    <row r="44" spans="1:12">
      <c r="A44" s="4" t="s">
        <v>5</v>
      </c>
      <c r="B44" s="161" t="s">
        <v>99</v>
      </c>
      <c r="C44" s="7"/>
      <c r="D44" s="7"/>
      <c r="E44" s="161" t="s">
        <v>7</v>
      </c>
      <c r="F44" s="4"/>
      <c r="G44" s="161" t="s">
        <v>100</v>
      </c>
      <c r="H44" s="4"/>
      <c r="I44" s="233" t="s">
        <v>9</v>
      </c>
      <c r="J44" s="4" t="s">
        <v>10</v>
      </c>
    </row>
    <row r="45" spans="1:12">
      <c r="A45" s="4">
        <v>1</v>
      </c>
      <c r="B45" s="6" t="s">
        <v>101</v>
      </c>
      <c r="C45" s="6"/>
      <c r="D45" s="6"/>
      <c r="E45" s="254" t="s">
        <v>16</v>
      </c>
      <c r="F45" s="254"/>
      <c r="G45" s="254" t="s">
        <v>19</v>
      </c>
      <c r="H45" s="6"/>
      <c r="I45" s="150">
        <v>1</v>
      </c>
      <c r="J45" s="145"/>
      <c r="K45" s="5" t="s">
        <v>102</v>
      </c>
      <c r="L45" s="232"/>
    </row>
    <row r="46" spans="1:12">
      <c r="A46" s="4">
        <v>2</v>
      </c>
      <c r="B46" s="253" t="s">
        <v>103</v>
      </c>
      <c r="C46" s="6"/>
      <c r="D46" s="6"/>
      <c r="E46" s="254" t="s">
        <v>12</v>
      </c>
      <c r="F46" s="254"/>
      <c r="G46" s="256" t="s">
        <v>19</v>
      </c>
      <c r="H46" s="126"/>
      <c r="I46" s="150">
        <v>3</v>
      </c>
      <c r="J46" s="145"/>
      <c r="K46" s="5" t="s">
        <v>104</v>
      </c>
      <c r="L46" s="232"/>
    </row>
    <row r="47" spans="1:12">
      <c r="A47" s="4">
        <v>3</v>
      </c>
      <c r="B47" s="253" t="s">
        <v>105</v>
      </c>
      <c r="C47" s="6"/>
      <c r="D47" s="6"/>
      <c r="E47" s="254" t="s">
        <v>23</v>
      </c>
      <c r="F47" s="254"/>
      <c r="G47" s="254" t="s">
        <v>22</v>
      </c>
      <c r="H47" s="126"/>
      <c r="I47" s="150">
        <v>5</v>
      </c>
      <c r="J47" s="145"/>
      <c r="K47" s="5" t="s">
        <v>106</v>
      </c>
      <c r="L47" s="232"/>
    </row>
    <row r="48" spans="1:12">
      <c r="A48" s="4">
        <v>4</v>
      </c>
      <c r="B48" s="6" t="s">
        <v>107</v>
      </c>
      <c r="C48" s="6"/>
      <c r="D48" s="6"/>
      <c r="E48" s="254" t="s">
        <v>12</v>
      </c>
      <c r="F48" s="254"/>
      <c r="G48" s="254" t="s">
        <v>11</v>
      </c>
      <c r="H48" s="126"/>
      <c r="I48" s="150">
        <v>6</v>
      </c>
      <c r="J48" s="145"/>
      <c r="K48" s="5" t="s">
        <v>108</v>
      </c>
      <c r="L48" s="232">
        <v>25526</v>
      </c>
    </row>
    <row r="49" spans="1:12">
      <c r="A49" s="4">
        <v>5</v>
      </c>
      <c r="B49" s="258" t="s">
        <v>109</v>
      </c>
      <c r="C49" s="252"/>
      <c r="D49" s="252"/>
      <c r="E49" s="251" t="s">
        <v>12</v>
      </c>
      <c r="F49" s="233"/>
      <c r="G49" s="251" t="s">
        <v>32</v>
      </c>
      <c r="H49" s="233"/>
      <c r="I49" s="233">
        <v>7</v>
      </c>
      <c r="J49" s="145"/>
      <c r="K49" s="5" t="s">
        <v>110</v>
      </c>
      <c r="L49" s="232">
        <v>26662</v>
      </c>
    </row>
    <row r="50" spans="1:12">
      <c r="A50" s="4">
        <v>6</v>
      </c>
      <c r="B50" s="253" t="s">
        <v>111</v>
      </c>
      <c r="C50" s="6"/>
      <c r="D50" s="6"/>
      <c r="E50" s="254" t="s">
        <v>23</v>
      </c>
      <c r="F50" s="254"/>
      <c r="G50" s="256" t="s">
        <v>30</v>
      </c>
      <c r="H50" s="126"/>
      <c r="I50" s="150">
        <v>10</v>
      </c>
      <c r="J50" s="257"/>
      <c r="K50" s="242" t="s">
        <v>112</v>
      </c>
    </row>
    <row r="51" spans="1:12">
      <c r="A51" s="4">
        <v>7</v>
      </c>
      <c r="B51" s="253" t="s">
        <v>113</v>
      </c>
      <c r="C51" s="6"/>
      <c r="D51" s="6"/>
      <c r="E51" s="254" t="s">
        <v>26</v>
      </c>
      <c r="F51" s="254"/>
      <c r="G51" s="254" t="s">
        <v>25</v>
      </c>
      <c r="H51" s="126"/>
      <c r="I51" s="150">
        <v>11</v>
      </c>
      <c r="J51" s="145"/>
      <c r="K51" s="5" t="s">
        <v>114</v>
      </c>
    </row>
    <row r="52" spans="1:12">
      <c r="A52" s="4">
        <v>8</v>
      </c>
      <c r="B52" s="258" t="s">
        <v>115</v>
      </c>
      <c r="C52" s="252"/>
      <c r="D52" s="252"/>
      <c r="E52" s="251" t="s">
        <v>12</v>
      </c>
      <c r="F52" s="233"/>
      <c r="G52" s="251" t="s">
        <v>11</v>
      </c>
      <c r="H52" s="233"/>
      <c r="I52" s="233">
        <v>19</v>
      </c>
      <c r="J52" s="145"/>
      <c r="K52" s="5" t="s">
        <v>116</v>
      </c>
      <c r="L52" s="232">
        <v>27041</v>
      </c>
    </row>
    <row r="53" spans="1:12">
      <c r="A53" s="4">
        <v>9</v>
      </c>
      <c r="B53" s="6" t="s">
        <v>117</v>
      </c>
      <c r="C53" s="6"/>
      <c r="D53" s="6"/>
      <c r="E53" s="254" t="s">
        <v>40</v>
      </c>
      <c r="F53" s="254"/>
      <c r="G53" s="254" t="s">
        <v>118</v>
      </c>
      <c r="H53" s="126"/>
      <c r="I53" s="150">
        <v>24</v>
      </c>
      <c r="J53" s="145"/>
      <c r="K53" s="5" t="s">
        <v>119</v>
      </c>
    </row>
    <row r="54" spans="1:12">
      <c r="A54" s="4">
        <v>10</v>
      </c>
      <c r="B54" s="6" t="s">
        <v>120</v>
      </c>
      <c r="C54" s="6"/>
      <c r="D54" s="6"/>
      <c r="E54" s="254" t="s">
        <v>51</v>
      </c>
      <c r="F54" s="254"/>
      <c r="G54" s="254" t="s">
        <v>30</v>
      </c>
      <c r="H54" s="126"/>
      <c r="I54" s="150">
        <v>29</v>
      </c>
      <c r="J54" s="257"/>
      <c r="K54" s="242" t="s">
        <v>121</v>
      </c>
      <c r="L54" s="232"/>
    </row>
    <row r="55" spans="1:12">
      <c r="A55" s="4">
        <v>11</v>
      </c>
      <c r="B55" s="6" t="s">
        <v>122</v>
      </c>
      <c r="C55" s="6"/>
      <c r="D55" s="6"/>
      <c r="E55" s="254" t="s">
        <v>40</v>
      </c>
      <c r="F55" s="254"/>
      <c r="G55" s="254" t="s">
        <v>48</v>
      </c>
      <c r="H55" s="126"/>
      <c r="I55" s="150">
        <v>32</v>
      </c>
      <c r="J55" s="145"/>
      <c r="K55" s="5" t="s">
        <v>123</v>
      </c>
      <c r="L55" s="232">
        <v>27005</v>
      </c>
    </row>
    <row r="56" spans="1:12">
      <c r="A56" s="4">
        <v>12</v>
      </c>
      <c r="B56" s="6" t="s">
        <v>124</v>
      </c>
      <c r="C56" s="6"/>
      <c r="D56" s="6"/>
      <c r="E56" s="254" t="s">
        <v>125</v>
      </c>
      <c r="F56" s="254"/>
      <c r="G56" s="254" t="s">
        <v>36</v>
      </c>
      <c r="H56" s="126"/>
      <c r="I56" s="150">
        <v>33</v>
      </c>
      <c r="J56" s="145"/>
      <c r="K56" s="5" t="s">
        <v>126</v>
      </c>
      <c r="L56" s="232">
        <v>28659</v>
      </c>
    </row>
    <row r="57" spans="1:12">
      <c r="A57" s="4">
        <v>13</v>
      </c>
      <c r="B57" s="6" t="s">
        <v>127</v>
      </c>
      <c r="C57" s="6"/>
      <c r="D57" s="6"/>
      <c r="E57" s="254" t="s">
        <v>12</v>
      </c>
      <c r="F57" s="254"/>
      <c r="G57" s="254" t="s">
        <v>11</v>
      </c>
      <c r="H57" s="126"/>
      <c r="I57" s="150">
        <v>35</v>
      </c>
      <c r="J57" s="145"/>
      <c r="K57" s="5" t="s">
        <v>128</v>
      </c>
      <c r="L57" s="232">
        <v>34804</v>
      </c>
    </row>
    <row r="58" spans="1:12">
      <c r="A58" s="4">
        <v>14</v>
      </c>
      <c r="B58" s="258" t="s">
        <v>129</v>
      </c>
      <c r="C58" s="252"/>
      <c r="D58" s="252"/>
      <c r="E58" s="251" t="s">
        <v>40</v>
      </c>
      <c r="F58" s="233"/>
      <c r="G58" s="251" t="s">
        <v>130</v>
      </c>
      <c r="H58" s="233"/>
      <c r="I58" s="233">
        <v>39</v>
      </c>
      <c r="J58" s="145"/>
      <c r="K58" s="5" t="s">
        <v>131</v>
      </c>
    </row>
    <row r="59" spans="1:12">
      <c r="A59" s="4">
        <v>15</v>
      </c>
      <c r="B59" s="6" t="s">
        <v>132</v>
      </c>
      <c r="C59" s="6"/>
      <c r="D59" s="6"/>
      <c r="E59" s="254" t="s">
        <v>12</v>
      </c>
      <c r="F59" s="254"/>
      <c r="G59" s="254" t="s">
        <v>54</v>
      </c>
      <c r="H59" s="126"/>
      <c r="I59" s="150">
        <v>63</v>
      </c>
      <c r="J59" s="145"/>
      <c r="K59" s="5" t="s">
        <v>133</v>
      </c>
      <c r="L59" s="232">
        <v>35194</v>
      </c>
    </row>
    <row r="60" spans="1:12">
      <c r="A60" s="4">
        <v>16</v>
      </c>
      <c r="B60" s="258" t="s">
        <v>134</v>
      </c>
      <c r="C60" s="252"/>
      <c r="D60" s="252"/>
      <c r="E60" s="251" t="s">
        <v>33</v>
      </c>
      <c r="F60" s="233"/>
      <c r="G60" s="251" t="s">
        <v>11</v>
      </c>
      <c r="H60" s="233"/>
      <c r="I60" s="233">
        <v>65</v>
      </c>
      <c r="J60" s="145"/>
      <c r="K60" s="5" t="s">
        <v>135</v>
      </c>
      <c r="L60" s="232">
        <v>26873</v>
      </c>
    </row>
    <row r="61" spans="1:12">
      <c r="A61" s="4">
        <v>17</v>
      </c>
      <c r="B61" s="6" t="s">
        <v>136</v>
      </c>
      <c r="C61" s="6"/>
      <c r="D61" s="6"/>
      <c r="E61" s="254" t="s">
        <v>12</v>
      </c>
      <c r="F61" s="254"/>
      <c r="G61" s="254" t="s">
        <v>137</v>
      </c>
      <c r="H61" s="126"/>
      <c r="I61" s="150">
        <v>66</v>
      </c>
      <c r="J61" s="145"/>
      <c r="K61" s="5" t="s">
        <v>138</v>
      </c>
      <c r="L61" s="232">
        <v>21153</v>
      </c>
    </row>
    <row r="62" spans="1:12">
      <c r="A62" s="4">
        <v>18</v>
      </c>
      <c r="B62" s="6" t="s">
        <v>139</v>
      </c>
      <c r="C62" s="6"/>
      <c r="D62" s="6"/>
      <c r="E62" s="254" t="s">
        <v>12</v>
      </c>
      <c r="F62" s="254"/>
      <c r="G62" s="254" t="s">
        <v>54</v>
      </c>
      <c r="H62" s="6"/>
      <c r="I62" s="150">
        <v>76</v>
      </c>
      <c r="J62" s="145"/>
      <c r="K62" s="5" t="s">
        <v>140</v>
      </c>
      <c r="L62" s="232">
        <v>23884</v>
      </c>
    </row>
    <row r="63" spans="1:12">
      <c r="A63" s="4">
        <v>19</v>
      </c>
      <c r="B63" s="253" t="s">
        <v>141</v>
      </c>
      <c r="C63" s="6"/>
      <c r="D63" s="6"/>
      <c r="E63" s="254" t="s">
        <v>51</v>
      </c>
      <c r="F63" s="254"/>
      <c r="G63" s="254" t="s">
        <v>50</v>
      </c>
      <c r="H63" s="126"/>
      <c r="I63" s="150">
        <v>79</v>
      </c>
      <c r="J63" s="145"/>
      <c r="K63" s="5" t="s">
        <v>142</v>
      </c>
      <c r="L63" s="232"/>
    </row>
    <row r="64" spans="1:12">
      <c r="A64" s="4">
        <v>20</v>
      </c>
      <c r="B64" s="6" t="s">
        <v>143</v>
      </c>
      <c r="C64" s="6"/>
      <c r="D64" s="6"/>
      <c r="E64" s="254" t="s">
        <v>12</v>
      </c>
      <c r="F64" s="254"/>
      <c r="G64" s="256" t="s">
        <v>36</v>
      </c>
      <c r="H64" s="126"/>
      <c r="I64" s="150">
        <v>85</v>
      </c>
      <c r="J64" s="262"/>
      <c r="K64" s="5" t="s">
        <v>144</v>
      </c>
      <c r="L64" s="232">
        <v>25738</v>
      </c>
    </row>
    <row r="65" spans="1:12">
      <c r="A65" s="4">
        <v>21</v>
      </c>
      <c r="B65" s="6" t="s">
        <v>145</v>
      </c>
      <c r="C65" s="6"/>
      <c r="D65" s="6"/>
      <c r="E65" s="254" t="s">
        <v>51</v>
      </c>
      <c r="F65" s="254"/>
      <c r="G65" s="254" t="s">
        <v>50</v>
      </c>
      <c r="H65" s="126"/>
      <c r="I65" s="150">
        <v>94</v>
      </c>
      <c r="J65" s="262"/>
      <c r="K65" s="5" t="s">
        <v>146</v>
      </c>
      <c r="L65" s="232"/>
    </row>
    <row r="66" spans="1:12">
      <c r="A66" s="4">
        <v>22</v>
      </c>
      <c r="B66" s="258" t="s">
        <v>147</v>
      </c>
      <c r="C66" s="252"/>
      <c r="D66" s="252"/>
      <c r="E66" s="251" t="s">
        <v>40</v>
      </c>
      <c r="F66" s="233"/>
      <c r="G66" s="251" t="s">
        <v>148</v>
      </c>
      <c r="H66" s="233"/>
      <c r="I66" s="233">
        <v>121</v>
      </c>
      <c r="J66" s="262"/>
      <c r="K66" s="5" t="s">
        <v>149</v>
      </c>
    </row>
    <row r="67" spans="1:12">
      <c r="A67" s="4">
        <v>23</v>
      </c>
      <c r="B67" s="6" t="s">
        <v>150</v>
      </c>
      <c r="C67" s="6"/>
      <c r="D67" s="6"/>
      <c r="E67" s="254" t="s">
        <v>26</v>
      </c>
      <c r="F67" s="254"/>
      <c r="G67" s="254" t="s">
        <v>25</v>
      </c>
      <c r="H67" s="6"/>
      <c r="I67" s="150">
        <v>131</v>
      </c>
      <c r="J67" s="263"/>
      <c r="K67" s="5" t="s">
        <v>151</v>
      </c>
      <c r="L67" s="232"/>
    </row>
    <row r="68" spans="1:12">
      <c r="A68" s="4">
        <v>24</v>
      </c>
      <c r="B68" s="6" t="s">
        <v>152</v>
      </c>
      <c r="C68" s="6"/>
      <c r="D68" s="6"/>
      <c r="E68" s="254" t="s">
        <v>16</v>
      </c>
      <c r="F68" s="254"/>
      <c r="G68" s="254" t="s">
        <v>36</v>
      </c>
      <c r="H68" s="126"/>
      <c r="I68" s="150">
        <v>149</v>
      </c>
      <c r="J68" s="262"/>
      <c r="K68" s="5" t="s">
        <v>153</v>
      </c>
      <c r="L68" s="232">
        <v>27241</v>
      </c>
    </row>
    <row r="69" spans="1:12">
      <c r="A69" s="4">
        <v>25</v>
      </c>
      <c r="B69" s="6" t="s">
        <v>154</v>
      </c>
      <c r="C69" s="6"/>
      <c r="D69" s="6"/>
      <c r="E69" s="254" t="s">
        <v>155</v>
      </c>
      <c r="F69" s="6"/>
      <c r="G69" s="254" t="s">
        <v>156</v>
      </c>
      <c r="H69" s="126"/>
      <c r="I69" s="150">
        <v>172</v>
      </c>
      <c r="J69" s="262"/>
      <c r="K69" s="5" t="s">
        <v>157</v>
      </c>
      <c r="L69" s="232"/>
    </row>
    <row r="70" spans="1:12">
      <c r="A70" s="4">
        <v>26</v>
      </c>
      <c r="B70" s="6" t="s">
        <v>158</v>
      </c>
      <c r="C70" s="6"/>
      <c r="D70" s="6"/>
      <c r="E70" s="254" t="s">
        <v>12</v>
      </c>
      <c r="F70" s="254"/>
      <c r="G70" s="254" t="s">
        <v>45</v>
      </c>
      <c r="H70" s="126"/>
      <c r="I70" s="150">
        <v>175</v>
      </c>
      <c r="J70" s="262"/>
      <c r="K70" s="5" t="s">
        <v>159</v>
      </c>
      <c r="L70" s="232">
        <v>27770</v>
      </c>
    </row>
    <row r="71" spans="1:12">
      <c r="A71" s="4">
        <v>27</v>
      </c>
      <c r="B71" s="258" t="s">
        <v>160</v>
      </c>
      <c r="C71" s="252"/>
      <c r="D71" s="252"/>
      <c r="E71" s="251" t="s">
        <v>33</v>
      </c>
      <c r="F71" s="233"/>
      <c r="G71" s="251" t="s">
        <v>32</v>
      </c>
      <c r="H71" s="233"/>
      <c r="I71" s="233">
        <v>212</v>
      </c>
      <c r="J71" s="262"/>
      <c r="K71" s="5" t="s">
        <v>161</v>
      </c>
      <c r="L71" s="232">
        <v>29645</v>
      </c>
    </row>
    <row r="72" spans="1:12">
      <c r="A72" s="4">
        <v>28</v>
      </c>
      <c r="B72" s="6" t="s">
        <v>162</v>
      </c>
      <c r="C72" s="6"/>
      <c r="D72" s="6"/>
      <c r="E72" s="254" t="s">
        <v>12</v>
      </c>
      <c r="F72" s="6"/>
      <c r="G72" s="254" t="s">
        <v>163</v>
      </c>
      <c r="H72" s="126"/>
      <c r="I72" s="150">
        <v>216</v>
      </c>
      <c r="J72" s="262"/>
      <c r="K72" s="5" t="s">
        <v>164</v>
      </c>
      <c r="L72" s="232">
        <v>27811</v>
      </c>
    </row>
    <row r="73" spans="1:12">
      <c r="A73" s="4">
        <v>29</v>
      </c>
      <c r="B73" s="6" t="s">
        <v>165</v>
      </c>
      <c r="C73" s="6"/>
      <c r="D73" s="6"/>
      <c r="E73" s="254" t="s">
        <v>23</v>
      </c>
      <c r="F73" s="254"/>
      <c r="G73" s="256" t="s">
        <v>30</v>
      </c>
      <c r="H73" s="126"/>
      <c r="I73" s="150">
        <v>223</v>
      </c>
      <c r="J73" s="264"/>
      <c r="K73" s="242" t="s">
        <v>166</v>
      </c>
      <c r="L73" s="244"/>
    </row>
    <row r="74" spans="1:12">
      <c r="A74" s="4">
        <v>30</v>
      </c>
      <c r="B74" s="258" t="s">
        <v>167</v>
      </c>
      <c r="C74" s="252"/>
      <c r="D74" s="252"/>
      <c r="E74" s="251" t="s">
        <v>168</v>
      </c>
      <c r="F74" s="233"/>
      <c r="G74" s="251" t="s">
        <v>169</v>
      </c>
      <c r="H74" s="233"/>
      <c r="I74" s="233">
        <v>244</v>
      </c>
      <c r="J74" s="262"/>
      <c r="K74" s="5" t="s">
        <v>170</v>
      </c>
      <c r="L74" s="232">
        <v>27367</v>
      </c>
    </row>
    <row r="75" spans="1:12">
      <c r="A75" s="4">
        <v>31</v>
      </c>
      <c r="B75" s="253" t="s">
        <v>171</v>
      </c>
      <c r="C75" s="6"/>
      <c r="D75" s="6"/>
      <c r="E75" s="254" t="s">
        <v>40</v>
      </c>
      <c r="F75" s="254"/>
      <c r="G75" s="254" t="s">
        <v>39</v>
      </c>
      <c r="H75" s="6"/>
      <c r="I75" s="150">
        <v>288</v>
      </c>
      <c r="J75" s="263"/>
      <c r="K75" s="5" t="s">
        <v>172</v>
      </c>
      <c r="L75" s="232">
        <v>35599</v>
      </c>
    </row>
    <row r="76" spans="1:12">
      <c r="A76" s="4">
        <v>32</v>
      </c>
      <c r="B76" s="253" t="s">
        <v>173</v>
      </c>
      <c r="C76" s="6"/>
      <c r="D76" s="6"/>
      <c r="E76" s="254" t="s">
        <v>12</v>
      </c>
      <c r="F76" s="254"/>
      <c r="G76" s="254" t="s">
        <v>48</v>
      </c>
      <c r="H76" s="126"/>
      <c r="I76" s="150">
        <v>300</v>
      </c>
      <c r="J76" s="262"/>
      <c r="K76" s="5" t="s">
        <v>174</v>
      </c>
      <c r="L76" s="232">
        <v>28255</v>
      </c>
    </row>
    <row r="77" spans="1:12">
      <c r="A77" s="4">
        <v>33</v>
      </c>
      <c r="B77" s="253" t="s">
        <v>175</v>
      </c>
      <c r="C77" s="6"/>
      <c r="D77" s="6"/>
      <c r="E77" s="254" t="s">
        <v>12</v>
      </c>
      <c r="F77" s="254"/>
      <c r="G77" s="254" t="s">
        <v>68</v>
      </c>
      <c r="H77" s="126"/>
      <c r="I77" s="150">
        <v>301</v>
      </c>
      <c r="J77" s="262"/>
      <c r="K77" s="5" t="s">
        <v>176</v>
      </c>
      <c r="L77" s="232">
        <v>28031</v>
      </c>
    </row>
    <row r="78" spans="1:12">
      <c r="A78" s="4">
        <v>34</v>
      </c>
      <c r="B78" s="6" t="s">
        <v>177</v>
      </c>
      <c r="C78" s="126"/>
      <c r="D78" s="126"/>
      <c r="E78" s="6" t="s">
        <v>12</v>
      </c>
      <c r="F78" s="126"/>
      <c r="G78" s="6" t="s">
        <v>137</v>
      </c>
      <c r="H78" s="126"/>
      <c r="I78" s="150">
        <v>335</v>
      </c>
      <c r="J78" s="262"/>
      <c r="K78" s="5" t="s">
        <v>178</v>
      </c>
      <c r="L78" s="232"/>
    </row>
    <row r="79" spans="1:12">
      <c r="A79" s="4">
        <v>35</v>
      </c>
      <c r="B79" s="258" t="s">
        <v>179</v>
      </c>
      <c r="C79" s="252"/>
      <c r="D79" s="252"/>
      <c r="E79" s="251" t="s">
        <v>12</v>
      </c>
      <c r="F79" s="233"/>
      <c r="G79" s="251" t="s">
        <v>93</v>
      </c>
      <c r="H79" s="233"/>
      <c r="I79" s="233">
        <v>352</v>
      </c>
      <c r="J79" s="262"/>
      <c r="K79" s="5" t="s">
        <v>180</v>
      </c>
    </row>
    <row r="80" spans="1:12">
      <c r="A80" s="4">
        <v>36</v>
      </c>
      <c r="B80" s="258" t="s">
        <v>181</v>
      </c>
      <c r="C80" s="252"/>
      <c r="D80" s="252"/>
      <c r="E80" s="251" t="s">
        <v>40</v>
      </c>
      <c r="F80" s="233"/>
      <c r="G80" s="251" t="s">
        <v>148</v>
      </c>
      <c r="H80" s="233"/>
      <c r="I80" s="233">
        <v>368</v>
      </c>
      <c r="J80" s="262"/>
      <c r="K80" s="5" t="s">
        <v>182</v>
      </c>
    </row>
    <row r="81" spans="1:12">
      <c r="A81" s="4">
        <v>37</v>
      </c>
      <c r="B81" s="253" t="s">
        <v>183</v>
      </c>
      <c r="C81" s="6"/>
      <c r="D81" s="6"/>
      <c r="E81" s="254" t="s">
        <v>12</v>
      </c>
      <c r="F81" s="254"/>
      <c r="G81" s="254" t="s">
        <v>65</v>
      </c>
      <c r="H81" s="126"/>
      <c r="I81" s="150">
        <v>383</v>
      </c>
      <c r="J81" s="262"/>
      <c r="K81" s="5" t="s">
        <v>184</v>
      </c>
      <c r="L81" s="232">
        <v>25500</v>
      </c>
    </row>
    <row r="82" spans="1:12">
      <c r="A82" s="4">
        <v>38</v>
      </c>
      <c r="B82" s="6" t="s">
        <v>185</v>
      </c>
      <c r="C82" s="126"/>
      <c r="D82" s="126"/>
      <c r="E82" s="254" t="s">
        <v>12</v>
      </c>
      <c r="F82" s="259"/>
      <c r="G82" s="254" t="s">
        <v>186</v>
      </c>
      <c r="H82" s="259"/>
      <c r="I82" s="150">
        <v>403</v>
      </c>
      <c r="J82" s="262"/>
      <c r="K82" s="5" t="s">
        <v>187</v>
      </c>
      <c r="L82" s="232">
        <v>27097</v>
      </c>
    </row>
    <row r="83" spans="1:12">
      <c r="A83" s="4">
        <v>39</v>
      </c>
      <c r="B83" s="6" t="s">
        <v>188</v>
      </c>
      <c r="C83" s="6"/>
      <c r="D83" s="6"/>
      <c r="E83" s="254" t="s">
        <v>12</v>
      </c>
      <c r="F83" s="254"/>
      <c r="G83" s="254" t="s">
        <v>96</v>
      </c>
      <c r="H83" s="126"/>
      <c r="I83" s="150">
        <v>429</v>
      </c>
      <c r="J83" s="145"/>
      <c r="K83" s="5" t="s">
        <v>189</v>
      </c>
      <c r="L83" s="232">
        <v>26829</v>
      </c>
    </row>
    <row r="84" spans="1:12">
      <c r="A84" s="4">
        <v>40</v>
      </c>
      <c r="B84" s="6" t="s">
        <v>190</v>
      </c>
      <c r="C84" s="6"/>
      <c r="D84" s="6"/>
      <c r="E84" s="254" t="s">
        <v>12</v>
      </c>
      <c r="F84" s="254"/>
      <c r="G84" s="254" t="s">
        <v>74</v>
      </c>
      <c r="H84" s="126"/>
      <c r="I84" s="150">
        <v>440</v>
      </c>
      <c r="J84" s="145"/>
      <c r="K84" s="5" t="s">
        <v>191</v>
      </c>
      <c r="L84" s="232">
        <v>24966</v>
      </c>
    </row>
    <row r="85" spans="1:12">
      <c r="A85" s="4">
        <v>41</v>
      </c>
      <c r="B85" s="6" t="s">
        <v>192</v>
      </c>
      <c r="C85" s="6"/>
      <c r="D85" s="6"/>
      <c r="E85" s="254" t="s">
        <v>12</v>
      </c>
      <c r="F85" s="254"/>
      <c r="G85" s="254" t="s">
        <v>48</v>
      </c>
      <c r="H85" s="126"/>
      <c r="I85" s="150">
        <v>452</v>
      </c>
      <c r="J85" s="145"/>
      <c r="K85" s="5" t="s">
        <v>193</v>
      </c>
      <c r="L85" s="232">
        <v>27154</v>
      </c>
    </row>
    <row r="86" spans="1:12">
      <c r="A86" s="4">
        <v>42</v>
      </c>
      <c r="B86" s="6" t="s">
        <v>194</v>
      </c>
      <c r="C86" s="6"/>
      <c r="D86" s="6"/>
      <c r="E86" s="254" t="s">
        <v>12</v>
      </c>
      <c r="F86" s="6"/>
      <c r="G86" s="254" t="s">
        <v>163</v>
      </c>
      <c r="H86" s="126"/>
      <c r="I86" s="150">
        <v>458</v>
      </c>
      <c r="J86" s="145"/>
      <c r="K86" s="5" t="s">
        <v>195</v>
      </c>
      <c r="L86" s="232">
        <v>29036</v>
      </c>
    </row>
    <row r="87" spans="1:12">
      <c r="A87" s="4">
        <v>43</v>
      </c>
      <c r="B87" s="6" t="s">
        <v>196</v>
      </c>
      <c r="C87" s="6"/>
      <c r="D87" s="6"/>
      <c r="E87" s="254" t="s">
        <v>12</v>
      </c>
      <c r="F87" s="254"/>
      <c r="G87" s="254" t="s">
        <v>137</v>
      </c>
      <c r="H87" s="126"/>
      <c r="I87" s="150">
        <v>484</v>
      </c>
      <c r="J87" s="145"/>
      <c r="K87" s="5" t="s">
        <v>197</v>
      </c>
      <c r="L87" s="232">
        <v>26777</v>
      </c>
    </row>
    <row r="88" spans="1:12">
      <c r="A88" s="4">
        <v>44</v>
      </c>
      <c r="B88" s="6" t="s">
        <v>198</v>
      </c>
      <c r="C88" s="6"/>
      <c r="D88" s="6"/>
      <c r="E88" s="254" t="s">
        <v>12</v>
      </c>
      <c r="F88" s="254"/>
      <c r="G88" s="254" t="s">
        <v>96</v>
      </c>
      <c r="H88" s="126"/>
      <c r="I88" s="150">
        <v>576</v>
      </c>
      <c r="J88" s="145"/>
      <c r="K88" s="5" t="s">
        <v>199</v>
      </c>
      <c r="L88" s="232">
        <v>25777</v>
      </c>
    </row>
    <row r="89" spans="1:12">
      <c r="A89" s="4">
        <v>45</v>
      </c>
      <c r="B89" s="253" t="s">
        <v>200</v>
      </c>
      <c r="C89" s="6"/>
      <c r="D89" s="6"/>
      <c r="E89" s="254" t="s">
        <v>12</v>
      </c>
      <c r="F89" s="254"/>
      <c r="G89" s="254" t="s">
        <v>201</v>
      </c>
      <c r="H89" s="126"/>
      <c r="I89" s="150">
        <v>577</v>
      </c>
      <c r="J89" s="145"/>
      <c r="K89" s="5" t="s">
        <v>202</v>
      </c>
      <c r="L89" s="232">
        <v>30373</v>
      </c>
    </row>
    <row r="90" spans="1:12">
      <c r="A90" s="4">
        <v>46</v>
      </c>
      <c r="B90" s="6" t="s">
        <v>203</v>
      </c>
      <c r="C90" s="6"/>
      <c r="D90" s="6"/>
      <c r="E90" s="254" t="s">
        <v>12</v>
      </c>
      <c r="F90" s="254"/>
      <c r="G90" s="254" t="s">
        <v>54</v>
      </c>
      <c r="H90" s="126"/>
      <c r="I90" s="150">
        <v>583</v>
      </c>
      <c r="J90" s="145"/>
      <c r="K90" s="5" t="s">
        <v>204</v>
      </c>
      <c r="L90" s="232">
        <v>30545</v>
      </c>
    </row>
    <row r="91" spans="1:12">
      <c r="A91" s="4">
        <v>47</v>
      </c>
      <c r="B91" s="253" t="s">
        <v>205</v>
      </c>
      <c r="C91" s="6"/>
      <c r="D91" s="6"/>
      <c r="E91" s="254" t="s">
        <v>12</v>
      </c>
      <c r="F91" s="254"/>
      <c r="G91" s="256" t="s">
        <v>74</v>
      </c>
      <c r="H91" s="126"/>
      <c r="I91" s="150">
        <v>615</v>
      </c>
      <c r="J91" s="145"/>
      <c r="K91" s="5" t="s">
        <v>206</v>
      </c>
      <c r="L91" s="232">
        <v>26036</v>
      </c>
    </row>
    <row r="92" spans="1:12">
      <c r="A92" s="4">
        <v>48</v>
      </c>
      <c r="B92" s="258" t="s">
        <v>207</v>
      </c>
      <c r="C92" s="252"/>
      <c r="D92" s="252"/>
      <c r="E92" s="251" t="s">
        <v>16</v>
      </c>
      <c r="F92" s="233"/>
      <c r="G92" s="251" t="s">
        <v>208</v>
      </c>
      <c r="H92" s="233"/>
      <c r="I92" s="233">
        <v>623</v>
      </c>
      <c r="J92" s="145"/>
      <c r="K92" s="5" t="s">
        <v>209</v>
      </c>
    </row>
    <row r="93" spans="1:12">
      <c r="A93" s="4">
        <v>49</v>
      </c>
      <c r="B93" s="6" t="s">
        <v>210</v>
      </c>
      <c r="C93" s="6"/>
      <c r="D93" s="6"/>
      <c r="E93" s="254" t="s">
        <v>12</v>
      </c>
      <c r="F93" s="254"/>
      <c r="G93" s="254" t="s">
        <v>211</v>
      </c>
      <c r="H93" s="126"/>
      <c r="I93" s="150">
        <v>683</v>
      </c>
      <c r="J93" s="145"/>
      <c r="K93" s="5" t="s">
        <v>212</v>
      </c>
      <c r="L93" s="232">
        <v>28947</v>
      </c>
    </row>
    <row r="94" spans="1:12">
      <c r="A94" s="4">
        <v>50</v>
      </c>
      <c r="B94" s="6" t="s">
        <v>213</v>
      </c>
      <c r="C94" s="6"/>
      <c r="D94" s="6"/>
      <c r="E94" s="254" t="s">
        <v>12</v>
      </c>
      <c r="F94" s="6"/>
      <c r="G94" s="254" t="s">
        <v>163</v>
      </c>
      <c r="H94" s="126"/>
      <c r="I94" s="150">
        <v>721</v>
      </c>
      <c r="J94" s="145"/>
      <c r="K94" s="5" t="s">
        <v>214</v>
      </c>
      <c r="L94" s="232"/>
    </row>
    <row r="95" spans="1:12">
      <c r="A95" s="4">
        <v>51</v>
      </c>
      <c r="B95" s="253" t="s">
        <v>215</v>
      </c>
      <c r="C95" s="6"/>
      <c r="D95" s="6"/>
      <c r="E95" s="254" t="s">
        <v>12</v>
      </c>
      <c r="F95" s="254"/>
      <c r="G95" s="254" t="s">
        <v>82</v>
      </c>
      <c r="H95" s="126"/>
      <c r="I95" s="150">
        <v>725</v>
      </c>
      <c r="J95" s="144"/>
      <c r="K95" s="5" t="s">
        <v>216</v>
      </c>
      <c r="L95" s="232">
        <v>26802</v>
      </c>
    </row>
    <row r="96" spans="1:12">
      <c r="A96" s="4">
        <v>52</v>
      </c>
      <c r="B96" s="253" t="s">
        <v>217</v>
      </c>
      <c r="C96" s="6"/>
      <c r="D96" s="6"/>
      <c r="E96" s="254" t="s">
        <v>12</v>
      </c>
      <c r="F96" s="254"/>
      <c r="G96" s="256" t="s">
        <v>82</v>
      </c>
      <c r="H96" s="126"/>
      <c r="I96" s="150">
        <v>734</v>
      </c>
      <c r="J96" s="145"/>
      <c r="K96" s="5" t="s">
        <v>218</v>
      </c>
      <c r="L96" s="232">
        <v>26233</v>
      </c>
    </row>
    <row r="97" spans="1:12">
      <c r="A97" s="4">
        <v>53</v>
      </c>
      <c r="B97" s="6" t="s">
        <v>219</v>
      </c>
      <c r="C97" s="6"/>
      <c r="D97" s="6"/>
      <c r="E97" s="254" t="s">
        <v>12</v>
      </c>
      <c r="F97" s="254"/>
      <c r="G97" s="254" t="s">
        <v>220</v>
      </c>
      <c r="H97" s="126"/>
      <c r="I97" s="150">
        <v>744</v>
      </c>
      <c r="J97" s="145"/>
      <c r="K97" s="5" t="s">
        <v>221</v>
      </c>
      <c r="L97" s="232">
        <v>36480</v>
      </c>
    </row>
    <row r="98" spans="1:12">
      <c r="A98" s="4">
        <v>54</v>
      </c>
      <c r="B98" s="6" t="s">
        <v>222</v>
      </c>
      <c r="C98" s="6"/>
      <c r="D98" s="6"/>
      <c r="E98" s="254" t="s">
        <v>12</v>
      </c>
      <c r="F98" s="254"/>
      <c r="G98" s="254" t="s">
        <v>89</v>
      </c>
      <c r="H98" s="126"/>
      <c r="I98" s="150">
        <v>824</v>
      </c>
      <c r="J98" s="145"/>
      <c r="K98" s="5" t="s">
        <v>223</v>
      </c>
      <c r="L98" s="232">
        <v>24999</v>
      </c>
    </row>
    <row r="99" spans="1:12">
      <c r="A99" s="4">
        <v>55</v>
      </c>
      <c r="B99" s="6" t="s">
        <v>224</v>
      </c>
      <c r="C99" s="6"/>
      <c r="D99" s="6"/>
      <c r="E99" s="254" t="s">
        <v>12</v>
      </c>
      <c r="F99" s="6"/>
      <c r="G99" s="254" t="s">
        <v>186</v>
      </c>
      <c r="H99" s="126"/>
      <c r="I99" s="150">
        <v>852</v>
      </c>
      <c r="J99" s="145"/>
      <c r="K99" s="242" t="s">
        <v>225</v>
      </c>
      <c r="L99" s="244"/>
    </row>
    <row r="100" spans="1:12">
      <c r="A100" s="4">
        <v>56</v>
      </c>
      <c r="B100" s="6" t="s">
        <v>226</v>
      </c>
      <c r="C100" s="6"/>
      <c r="D100" s="6"/>
      <c r="E100" s="254" t="s">
        <v>12</v>
      </c>
      <c r="F100" s="6"/>
      <c r="G100" s="6" t="s">
        <v>227</v>
      </c>
      <c r="H100" s="126"/>
      <c r="I100" s="150">
        <v>855</v>
      </c>
      <c r="J100" s="145"/>
      <c r="K100" s="5" t="s">
        <v>228</v>
      </c>
      <c r="L100" s="232">
        <v>27913</v>
      </c>
    </row>
    <row r="101" spans="1:12">
      <c r="A101" s="4">
        <v>57</v>
      </c>
      <c r="B101" s="6" t="s">
        <v>229</v>
      </c>
      <c r="C101" s="6"/>
      <c r="D101" s="6"/>
      <c r="E101" s="254" t="s">
        <v>12</v>
      </c>
      <c r="F101" s="254"/>
      <c r="G101" s="254" t="s">
        <v>68</v>
      </c>
      <c r="H101" s="126"/>
      <c r="I101" s="150">
        <v>952</v>
      </c>
      <c r="J101" s="145"/>
      <c r="K101" s="5" t="s">
        <v>230</v>
      </c>
      <c r="L101" s="232">
        <v>23972</v>
      </c>
    </row>
    <row r="102" spans="1:12">
      <c r="A102" s="4">
        <v>58</v>
      </c>
      <c r="B102" s="6" t="s">
        <v>231</v>
      </c>
      <c r="C102" s="126"/>
      <c r="D102" s="126"/>
      <c r="E102" s="254" t="s">
        <v>12</v>
      </c>
      <c r="F102" s="259"/>
      <c r="G102" s="254" t="s">
        <v>89</v>
      </c>
      <c r="H102" s="126"/>
      <c r="I102" s="150">
        <v>955</v>
      </c>
      <c r="J102" s="262"/>
      <c r="K102" s="5" t="s">
        <v>232</v>
      </c>
      <c r="L102" s="232">
        <v>27148</v>
      </c>
    </row>
    <row r="103" spans="1:12">
      <c r="A103" s="4">
        <v>59</v>
      </c>
      <c r="B103" s="6" t="s">
        <v>233</v>
      </c>
      <c r="C103" s="6"/>
      <c r="D103" s="6"/>
      <c r="E103" s="254" t="s">
        <v>12</v>
      </c>
      <c r="F103" s="254"/>
      <c r="G103" s="254" t="s">
        <v>57</v>
      </c>
      <c r="H103" s="126"/>
      <c r="I103" s="150">
        <v>1020</v>
      </c>
      <c r="J103" s="262"/>
      <c r="K103" s="5" t="s">
        <v>234</v>
      </c>
      <c r="L103" s="232"/>
    </row>
    <row r="104" spans="1:12">
      <c r="A104" s="4">
        <v>60</v>
      </c>
      <c r="B104" s="6" t="s">
        <v>235</v>
      </c>
      <c r="C104" s="6"/>
      <c r="D104" s="6"/>
      <c r="E104" s="254" t="s">
        <v>12</v>
      </c>
      <c r="F104" s="254"/>
      <c r="G104" s="254" t="s">
        <v>236</v>
      </c>
      <c r="H104" s="126"/>
      <c r="I104" s="150">
        <v>1067</v>
      </c>
      <c r="J104" s="264"/>
      <c r="K104" s="242" t="s">
        <v>237</v>
      </c>
      <c r="L104" s="244">
        <v>21990</v>
      </c>
    </row>
    <row r="105" spans="1:12">
      <c r="A105" s="4">
        <v>61</v>
      </c>
      <c r="B105" s="253" t="s">
        <v>238</v>
      </c>
      <c r="C105" s="6"/>
      <c r="D105" s="6"/>
      <c r="E105" s="254" t="s">
        <v>12</v>
      </c>
      <c r="F105" s="254"/>
      <c r="G105" s="254" t="s">
        <v>68</v>
      </c>
      <c r="H105" s="126"/>
      <c r="I105" s="150">
        <v>1115</v>
      </c>
      <c r="J105" s="265"/>
      <c r="K105" s="5" t="s">
        <v>239</v>
      </c>
      <c r="L105" s="232">
        <v>21961</v>
      </c>
    </row>
    <row r="106" spans="1:12">
      <c r="A106" s="4">
        <v>62</v>
      </c>
      <c r="B106" s="6" t="s">
        <v>240</v>
      </c>
      <c r="C106" s="6"/>
      <c r="D106" s="6"/>
      <c r="E106" s="254" t="s">
        <v>12</v>
      </c>
      <c r="F106" s="254"/>
      <c r="G106" s="256" t="s">
        <v>236</v>
      </c>
      <c r="H106" s="126"/>
      <c r="I106" s="150">
        <v>1152</v>
      </c>
      <c r="J106" s="264"/>
      <c r="K106" s="242" t="s">
        <v>241</v>
      </c>
      <c r="L106" s="232">
        <v>28010</v>
      </c>
    </row>
    <row r="107" spans="1:12">
      <c r="A107" s="4">
        <v>63</v>
      </c>
      <c r="B107" s="253" t="s">
        <v>242</v>
      </c>
      <c r="C107" s="6"/>
      <c r="D107" s="6"/>
      <c r="E107" s="254" t="s">
        <v>12</v>
      </c>
      <c r="F107" s="254"/>
      <c r="G107" s="254" t="s">
        <v>236</v>
      </c>
      <c r="H107" s="126"/>
      <c r="I107" s="150" t="s">
        <v>92</v>
      </c>
      <c r="J107" s="264"/>
      <c r="K107" s="242"/>
      <c r="L107" s="232">
        <v>27012</v>
      </c>
    </row>
    <row r="108" spans="1:12">
      <c r="A108" s="4">
        <v>64</v>
      </c>
      <c r="B108" s="253" t="s">
        <v>243</v>
      </c>
      <c r="C108" s="6"/>
      <c r="D108" s="6"/>
      <c r="E108" s="254" t="s">
        <v>12</v>
      </c>
      <c r="F108" s="254"/>
      <c r="G108" s="256" t="s">
        <v>236</v>
      </c>
      <c r="H108" s="126"/>
      <c r="I108" s="150" t="s">
        <v>92</v>
      </c>
      <c r="J108" s="264"/>
      <c r="K108" s="242"/>
      <c r="L108" s="232">
        <v>25043</v>
      </c>
    </row>
    <row r="109" spans="1:12">
      <c r="A109" s="4">
        <v>65</v>
      </c>
      <c r="B109" s="6" t="s">
        <v>244</v>
      </c>
      <c r="C109" s="6"/>
      <c r="D109" s="6"/>
      <c r="E109" s="254" t="s">
        <v>12</v>
      </c>
      <c r="F109" s="254"/>
      <c r="G109" s="256" t="s">
        <v>236</v>
      </c>
      <c r="H109" s="126"/>
      <c r="I109" s="150" t="s">
        <v>92</v>
      </c>
      <c r="J109" s="264"/>
      <c r="K109" s="242"/>
      <c r="L109" s="244">
        <v>26351</v>
      </c>
    </row>
    <row r="110" spans="1:12">
      <c r="A110" s="4">
        <v>66</v>
      </c>
      <c r="B110" s="6" t="s">
        <v>245</v>
      </c>
      <c r="C110" s="6"/>
      <c r="D110" s="6"/>
      <c r="E110" s="254" t="s">
        <v>12</v>
      </c>
      <c r="F110" s="254"/>
      <c r="G110" s="254" t="s">
        <v>236</v>
      </c>
      <c r="H110" s="126"/>
      <c r="I110" s="150" t="s">
        <v>92</v>
      </c>
      <c r="J110" s="262"/>
      <c r="L110" s="232">
        <v>28008</v>
      </c>
    </row>
    <row r="111" spans="1:12">
      <c r="A111" s="4">
        <v>67</v>
      </c>
      <c r="B111" s="253" t="s">
        <v>246</v>
      </c>
      <c r="C111" s="6"/>
      <c r="D111" s="6"/>
      <c r="E111" s="254" t="s">
        <v>247</v>
      </c>
      <c r="F111" s="254"/>
      <c r="G111" s="254" t="s">
        <v>45</v>
      </c>
      <c r="H111" s="126"/>
      <c r="I111" s="150" t="s">
        <v>92</v>
      </c>
      <c r="J111" s="262"/>
      <c r="L111" s="232">
        <v>23893</v>
      </c>
    </row>
    <row r="112" spans="1:12">
      <c r="A112" s="4">
        <v>68</v>
      </c>
      <c r="B112" s="253" t="s">
        <v>248</v>
      </c>
      <c r="C112" s="6"/>
      <c r="D112" s="6"/>
      <c r="E112" s="254" t="s">
        <v>12</v>
      </c>
      <c r="F112" s="254"/>
      <c r="G112" s="254" t="s">
        <v>45</v>
      </c>
      <c r="H112" s="126"/>
      <c r="I112" s="150" t="s">
        <v>92</v>
      </c>
      <c r="J112" s="262"/>
      <c r="L112" s="232"/>
    </row>
    <row r="113" spans="1:12">
      <c r="A113" s="4">
        <v>69</v>
      </c>
      <c r="B113" s="253" t="s">
        <v>249</v>
      </c>
      <c r="C113" s="6"/>
      <c r="D113" s="6"/>
      <c r="E113" s="254" t="s">
        <v>12</v>
      </c>
      <c r="F113" s="254"/>
      <c r="G113" s="254" t="s">
        <v>82</v>
      </c>
      <c r="H113" s="126"/>
      <c r="I113" s="150" t="s">
        <v>92</v>
      </c>
      <c r="J113" s="262"/>
    </row>
    <row r="114" spans="1:12">
      <c r="A114" s="4">
        <v>70</v>
      </c>
      <c r="B114" s="253" t="s">
        <v>250</v>
      </c>
      <c r="C114" s="6"/>
      <c r="D114" s="6"/>
      <c r="E114" s="254" t="s">
        <v>12</v>
      </c>
      <c r="F114" s="254"/>
      <c r="G114" s="254" t="s">
        <v>89</v>
      </c>
      <c r="H114" s="126"/>
      <c r="I114" s="150" t="s">
        <v>92</v>
      </c>
      <c r="J114" s="262"/>
      <c r="L114" s="232"/>
    </row>
    <row r="115" spans="1:12">
      <c r="A115" s="4">
        <v>71</v>
      </c>
      <c r="B115" s="6" t="s">
        <v>251</v>
      </c>
      <c r="C115" s="6"/>
      <c r="D115" s="6"/>
      <c r="E115" s="254" t="s">
        <v>12</v>
      </c>
      <c r="F115" s="254"/>
      <c r="G115" s="254" t="s">
        <v>137</v>
      </c>
      <c r="H115" s="126"/>
      <c r="I115" s="150" t="s">
        <v>92</v>
      </c>
      <c r="J115" s="262"/>
      <c r="L115" s="232">
        <v>28836</v>
      </c>
    </row>
    <row r="116" spans="1:12">
      <c r="A116" s="4">
        <v>72</v>
      </c>
      <c r="B116" s="6" t="s">
        <v>252</v>
      </c>
      <c r="C116" s="6"/>
      <c r="D116" s="6"/>
      <c r="E116" s="254" t="s">
        <v>51</v>
      </c>
      <c r="F116" s="6"/>
      <c r="G116" s="254" t="s">
        <v>50</v>
      </c>
      <c r="H116" s="126"/>
      <c r="I116" s="150" t="s">
        <v>92</v>
      </c>
      <c r="J116" s="262"/>
      <c r="K116" s="5" t="s">
        <v>253</v>
      </c>
      <c r="L116" s="232"/>
    </row>
    <row r="117" spans="1:12">
      <c r="A117" s="4">
        <v>73</v>
      </c>
      <c r="B117" s="6" t="s">
        <v>254</v>
      </c>
      <c r="C117" s="6"/>
      <c r="D117" s="6"/>
      <c r="E117" s="254" t="s">
        <v>12</v>
      </c>
      <c r="F117" s="6"/>
      <c r="G117" s="254" t="s">
        <v>255</v>
      </c>
      <c r="H117" s="126"/>
      <c r="I117" s="150" t="s">
        <v>92</v>
      </c>
      <c r="J117" s="262"/>
      <c r="L117" s="232"/>
    </row>
    <row r="118" spans="1:12">
      <c r="A118" s="4">
        <v>74</v>
      </c>
      <c r="B118" s="6" t="s">
        <v>256</v>
      </c>
      <c r="C118" s="6"/>
      <c r="D118" s="6"/>
      <c r="E118" s="254" t="s">
        <v>12</v>
      </c>
      <c r="F118" s="6"/>
      <c r="G118" s="254" t="s">
        <v>255</v>
      </c>
      <c r="H118" s="6"/>
      <c r="I118" s="150" t="s">
        <v>92</v>
      </c>
      <c r="J118" s="262"/>
      <c r="L118" s="232"/>
    </row>
    <row r="119" spans="1:12">
      <c r="A119" s="4">
        <v>75</v>
      </c>
      <c r="B119" s="6" t="s">
        <v>257</v>
      </c>
      <c r="C119" s="6"/>
      <c r="D119" s="6"/>
      <c r="E119" s="254" t="s">
        <v>12</v>
      </c>
      <c r="F119" s="6"/>
      <c r="G119" s="254" t="s">
        <v>163</v>
      </c>
      <c r="H119" s="126"/>
      <c r="I119" s="150" t="s">
        <v>92</v>
      </c>
      <c r="J119" s="264"/>
      <c r="K119" s="242"/>
      <c r="L119" s="244"/>
    </row>
    <row r="120" spans="1:12">
      <c r="A120" s="4">
        <v>76</v>
      </c>
      <c r="B120" s="6" t="s">
        <v>258</v>
      </c>
      <c r="C120" s="6"/>
      <c r="D120" s="6"/>
      <c r="E120" s="254" t="s">
        <v>12</v>
      </c>
      <c r="F120" s="6"/>
      <c r="G120" s="254" t="s">
        <v>82</v>
      </c>
      <c r="H120" s="126"/>
      <c r="I120" s="150" t="s">
        <v>92</v>
      </c>
      <c r="J120" s="265"/>
      <c r="K120" s="5" t="s">
        <v>259</v>
      </c>
      <c r="L120" s="232">
        <v>26067</v>
      </c>
    </row>
    <row r="121" spans="1:12">
      <c r="A121" s="5"/>
    </row>
    <row r="122" spans="1:12" ht="12.75" customHeight="1">
      <c r="A122" s="279" t="s">
        <v>260</v>
      </c>
      <c r="B122" s="279"/>
      <c r="C122" s="279"/>
      <c r="D122" s="279"/>
      <c r="E122" s="279"/>
      <c r="F122" s="279"/>
      <c r="G122" s="279"/>
      <c r="H122" s="279"/>
      <c r="I122" s="279"/>
      <c r="J122" s="279"/>
    </row>
    <row r="123" spans="1:12" ht="12.75" customHeight="1">
      <c r="A123" s="279"/>
      <c r="B123" s="279"/>
      <c r="C123" s="279"/>
      <c r="D123" s="279"/>
      <c r="E123" s="279"/>
      <c r="F123" s="279"/>
      <c r="G123" s="279"/>
      <c r="H123" s="279"/>
      <c r="I123" s="279"/>
      <c r="J123" s="279"/>
    </row>
    <row r="124" spans="1:12">
      <c r="A124" s="4" t="s">
        <v>5</v>
      </c>
      <c r="B124" s="161" t="s">
        <v>99</v>
      </c>
      <c r="C124" s="7"/>
      <c r="D124" s="7"/>
      <c r="E124" s="161" t="s">
        <v>7</v>
      </c>
      <c r="F124" s="4"/>
      <c r="G124" s="161" t="s">
        <v>100</v>
      </c>
      <c r="H124" s="4"/>
      <c r="I124" s="233" t="s">
        <v>9</v>
      </c>
      <c r="J124" s="4" t="s">
        <v>10</v>
      </c>
    </row>
    <row r="125" spans="1:12">
      <c r="A125" s="5">
        <v>1</v>
      </c>
      <c r="B125" s="253" t="s">
        <v>261</v>
      </c>
      <c r="C125" s="6"/>
      <c r="D125" s="6"/>
      <c r="E125" s="254" t="s">
        <v>16</v>
      </c>
      <c r="F125" s="6"/>
      <c r="G125" s="254" t="s">
        <v>262</v>
      </c>
      <c r="H125" s="126"/>
      <c r="I125" s="150">
        <v>1</v>
      </c>
      <c r="J125" s="144"/>
      <c r="K125" s="5" t="s">
        <v>263</v>
      </c>
    </row>
    <row r="126" spans="1:12" ht="12.75" customHeight="1">
      <c r="A126" s="5">
        <v>2</v>
      </c>
      <c r="B126" s="6" t="s">
        <v>264</v>
      </c>
      <c r="C126" s="6"/>
      <c r="D126" s="6"/>
      <c r="E126" s="254" t="s">
        <v>12</v>
      </c>
      <c r="F126" s="6"/>
      <c r="G126" s="254" t="s">
        <v>42</v>
      </c>
      <c r="H126" s="126"/>
      <c r="I126" s="150">
        <v>2</v>
      </c>
      <c r="J126" s="144"/>
      <c r="K126" s="5" t="s">
        <v>265</v>
      </c>
      <c r="L126" s="232">
        <v>25594</v>
      </c>
    </row>
    <row r="127" spans="1:12" ht="12.75" customHeight="1">
      <c r="A127" s="5">
        <v>3</v>
      </c>
      <c r="B127" s="253" t="s">
        <v>266</v>
      </c>
      <c r="C127" s="6"/>
      <c r="D127" s="6"/>
      <c r="E127" s="254" t="s">
        <v>26</v>
      </c>
      <c r="F127" s="6"/>
      <c r="G127" s="254" t="s">
        <v>22</v>
      </c>
      <c r="H127" s="126"/>
      <c r="I127" s="150">
        <v>4</v>
      </c>
      <c r="J127" s="144"/>
      <c r="K127" s="5" t="s">
        <v>267</v>
      </c>
      <c r="L127" s="232"/>
    </row>
    <row r="128" spans="1:12">
      <c r="A128" s="5">
        <v>4</v>
      </c>
      <c r="B128" s="253" t="s">
        <v>268</v>
      </c>
      <c r="C128" s="6"/>
      <c r="D128" s="6"/>
      <c r="E128" s="254" t="s">
        <v>23</v>
      </c>
      <c r="F128" s="6"/>
      <c r="G128" s="254" t="s">
        <v>22</v>
      </c>
      <c r="H128" s="126"/>
      <c r="I128" s="150">
        <v>5</v>
      </c>
      <c r="J128" s="144"/>
      <c r="K128" s="5" t="s">
        <v>269</v>
      </c>
      <c r="L128" s="232"/>
    </row>
    <row r="129" spans="1:12">
      <c r="A129" s="5">
        <v>5</v>
      </c>
      <c r="B129" s="253" t="s">
        <v>270</v>
      </c>
      <c r="C129" s="6"/>
      <c r="D129" s="6"/>
      <c r="E129" s="254" t="s">
        <v>16</v>
      </c>
      <c r="F129" s="6"/>
      <c r="G129" s="256" t="s">
        <v>262</v>
      </c>
      <c r="H129" s="126"/>
      <c r="I129" s="150">
        <v>6</v>
      </c>
      <c r="J129" s="144"/>
      <c r="K129" s="5" t="s">
        <v>271</v>
      </c>
      <c r="L129" s="232"/>
    </row>
    <row r="130" spans="1:12">
      <c r="A130" s="5">
        <v>6</v>
      </c>
      <c r="B130" s="6" t="s">
        <v>272</v>
      </c>
      <c r="C130" s="6"/>
      <c r="D130" s="6"/>
      <c r="E130" s="254" t="s">
        <v>33</v>
      </c>
      <c r="F130" s="6"/>
      <c r="G130" s="254" t="s">
        <v>32</v>
      </c>
      <c r="H130" s="126"/>
      <c r="I130" s="150">
        <v>13</v>
      </c>
      <c r="J130" s="144"/>
      <c r="K130" s="5" t="s">
        <v>273</v>
      </c>
      <c r="L130" s="232" t="s">
        <v>274</v>
      </c>
    </row>
    <row r="131" spans="1:12">
      <c r="A131" s="5">
        <v>7</v>
      </c>
      <c r="B131" s="6" t="s">
        <v>275</v>
      </c>
      <c r="C131" s="6"/>
      <c r="D131" s="6"/>
      <c r="E131" s="254" t="s">
        <v>23</v>
      </c>
      <c r="F131" s="6"/>
      <c r="G131" s="254" t="s">
        <v>42</v>
      </c>
      <c r="H131" s="126"/>
      <c r="I131" s="150">
        <v>14</v>
      </c>
      <c r="J131" s="144"/>
      <c r="K131" s="5" t="s">
        <v>276</v>
      </c>
      <c r="L131" s="232">
        <v>26698</v>
      </c>
    </row>
    <row r="132" spans="1:12">
      <c r="A132" s="5">
        <v>8</v>
      </c>
      <c r="B132" s="6" t="s">
        <v>277</v>
      </c>
      <c r="C132" s="6"/>
      <c r="D132" s="6"/>
      <c r="E132" s="254" t="s">
        <v>12</v>
      </c>
      <c r="F132" s="6"/>
      <c r="G132" s="254" t="s">
        <v>278</v>
      </c>
      <c r="H132" s="126"/>
      <c r="I132" s="150">
        <v>19</v>
      </c>
      <c r="J132" s="144"/>
      <c r="K132" s="5" t="s">
        <v>279</v>
      </c>
      <c r="L132" s="232">
        <v>26192</v>
      </c>
    </row>
    <row r="133" spans="1:12">
      <c r="A133" s="5">
        <v>9</v>
      </c>
      <c r="B133" s="6" t="s">
        <v>280</v>
      </c>
      <c r="C133" s="126"/>
      <c r="D133" s="126"/>
      <c r="E133" s="254" t="s">
        <v>23</v>
      </c>
      <c r="F133" s="126"/>
      <c r="G133" s="254" t="s">
        <v>22</v>
      </c>
      <c r="H133" s="126"/>
      <c r="I133" s="150">
        <v>20</v>
      </c>
      <c r="J133" s="144"/>
      <c r="K133" s="5" t="s">
        <v>281</v>
      </c>
    </row>
    <row r="134" spans="1:12">
      <c r="A134" s="5">
        <v>10</v>
      </c>
      <c r="B134" s="6" t="s">
        <v>282</v>
      </c>
      <c r="C134" s="6"/>
      <c r="D134" s="6"/>
      <c r="E134" s="254" t="s">
        <v>12</v>
      </c>
      <c r="F134" s="6"/>
      <c r="G134" s="254" t="s">
        <v>42</v>
      </c>
      <c r="H134" s="126"/>
      <c r="I134" s="150">
        <v>21</v>
      </c>
      <c r="J134" s="144"/>
      <c r="K134" s="5" t="s">
        <v>283</v>
      </c>
      <c r="L134" s="232">
        <v>25461</v>
      </c>
    </row>
    <row r="135" spans="1:12">
      <c r="A135" s="5">
        <v>11</v>
      </c>
      <c r="B135" s="6" t="s">
        <v>284</v>
      </c>
      <c r="C135" s="6"/>
      <c r="D135" s="6"/>
      <c r="E135" s="254" t="s">
        <v>12</v>
      </c>
      <c r="F135" s="6"/>
      <c r="G135" s="254" t="s">
        <v>42</v>
      </c>
      <c r="H135" s="126"/>
      <c r="I135" s="255">
        <v>22</v>
      </c>
      <c r="J135" s="144"/>
      <c r="K135" s="5" t="s">
        <v>285</v>
      </c>
      <c r="L135" s="232">
        <v>25931</v>
      </c>
    </row>
    <row r="136" spans="1:12">
      <c r="A136" s="5">
        <v>12</v>
      </c>
      <c r="B136" s="6" t="s">
        <v>286</v>
      </c>
      <c r="C136" s="6"/>
      <c r="D136" s="6"/>
      <c r="E136" s="254" t="s">
        <v>40</v>
      </c>
      <c r="F136" s="6"/>
      <c r="G136" s="254" t="s">
        <v>287</v>
      </c>
      <c r="H136" s="126"/>
      <c r="I136" s="150">
        <v>24</v>
      </c>
      <c r="J136" s="265"/>
      <c r="K136" s="5" t="s">
        <v>288</v>
      </c>
      <c r="L136" s="232"/>
    </row>
    <row r="137" spans="1:12">
      <c r="A137" s="5">
        <v>13</v>
      </c>
      <c r="B137" s="6" t="s">
        <v>289</v>
      </c>
      <c r="C137" s="6"/>
      <c r="D137" s="6"/>
      <c r="E137" s="254" t="s">
        <v>33</v>
      </c>
      <c r="F137" s="6"/>
      <c r="G137" s="254" t="s">
        <v>65</v>
      </c>
      <c r="H137" s="126"/>
      <c r="I137" s="150">
        <v>25</v>
      </c>
      <c r="J137" s="265"/>
      <c r="K137" s="5" t="s">
        <v>290</v>
      </c>
      <c r="L137" s="232">
        <v>26621</v>
      </c>
    </row>
    <row r="138" spans="1:12" ht="12.75" customHeight="1">
      <c r="A138" s="5">
        <v>14</v>
      </c>
      <c r="B138" s="6" t="s">
        <v>291</v>
      </c>
      <c r="C138" s="6"/>
      <c r="D138" s="6"/>
      <c r="E138" s="254" t="s">
        <v>12</v>
      </c>
      <c r="F138" s="6"/>
      <c r="G138" s="254" t="s">
        <v>227</v>
      </c>
      <c r="H138" s="126"/>
      <c r="I138" s="150">
        <v>27</v>
      </c>
      <c r="J138" s="261"/>
      <c r="K138" s="242" t="s">
        <v>292</v>
      </c>
      <c r="L138" s="244">
        <v>25242</v>
      </c>
    </row>
    <row r="139" spans="1:12" ht="12.75" customHeight="1">
      <c r="A139" s="5">
        <v>15</v>
      </c>
      <c r="B139" s="253" t="s">
        <v>293</v>
      </c>
      <c r="C139" s="6"/>
      <c r="D139" s="6"/>
      <c r="E139" s="254" t="s">
        <v>40</v>
      </c>
      <c r="F139" s="6"/>
      <c r="G139" s="254" t="s">
        <v>287</v>
      </c>
      <c r="H139" s="126"/>
      <c r="I139" s="150">
        <v>29</v>
      </c>
      <c r="J139" s="265"/>
      <c r="K139" s="5" t="s">
        <v>294</v>
      </c>
      <c r="L139" s="232"/>
    </row>
    <row r="140" spans="1:12">
      <c r="A140" s="5">
        <v>16</v>
      </c>
      <c r="B140" s="6" t="s">
        <v>295</v>
      </c>
      <c r="C140" s="6"/>
      <c r="D140" s="6"/>
      <c r="E140" s="254" t="s">
        <v>12</v>
      </c>
      <c r="F140" s="6"/>
      <c r="G140" s="254" t="s">
        <v>45</v>
      </c>
      <c r="H140" s="126"/>
      <c r="I140" s="150">
        <v>30</v>
      </c>
      <c r="J140" s="265"/>
      <c r="K140" s="5" t="s">
        <v>296</v>
      </c>
      <c r="L140" s="232">
        <v>25867</v>
      </c>
    </row>
    <row r="141" spans="1:12" ht="12.75" customHeight="1">
      <c r="A141" s="5">
        <v>17</v>
      </c>
      <c r="B141" s="253" t="s">
        <v>297</v>
      </c>
      <c r="C141" s="6"/>
      <c r="D141" s="6"/>
      <c r="E141" s="254" t="s">
        <v>16</v>
      </c>
      <c r="F141" s="6"/>
      <c r="G141" s="254" t="s">
        <v>262</v>
      </c>
      <c r="H141" s="126"/>
      <c r="I141" s="150">
        <v>36</v>
      </c>
      <c r="J141" s="265"/>
      <c r="K141" s="5" t="s">
        <v>298</v>
      </c>
      <c r="L141" s="232"/>
    </row>
    <row r="142" spans="1:12">
      <c r="A142" s="5">
        <v>18</v>
      </c>
      <c r="B142" s="6" t="s">
        <v>299</v>
      </c>
      <c r="C142" s="6"/>
      <c r="D142" s="6"/>
      <c r="E142" s="254" t="s">
        <v>16</v>
      </c>
      <c r="F142" s="6"/>
      <c r="G142" s="254" t="s">
        <v>262</v>
      </c>
      <c r="H142" s="126"/>
      <c r="I142" s="255">
        <v>44</v>
      </c>
      <c r="J142" s="265"/>
      <c r="K142" s="5" t="s">
        <v>300</v>
      </c>
      <c r="L142" s="232"/>
    </row>
    <row r="143" spans="1:12">
      <c r="A143" s="5">
        <v>19</v>
      </c>
      <c r="B143" s="6" t="s">
        <v>301</v>
      </c>
      <c r="C143" s="6"/>
      <c r="D143" s="6"/>
      <c r="E143" s="254" t="s">
        <v>12</v>
      </c>
      <c r="F143" s="6"/>
      <c r="G143" s="254" t="s">
        <v>42</v>
      </c>
      <c r="H143" s="126"/>
      <c r="I143" s="150">
        <v>51</v>
      </c>
      <c r="J143" s="265"/>
      <c r="K143" s="5" t="s">
        <v>302</v>
      </c>
      <c r="L143" s="232">
        <v>23607</v>
      </c>
    </row>
    <row r="144" spans="1:12">
      <c r="A144" s="5">
        <v>20</v>
      </c>
      <c r="B144" s="253" t="s">
        <v>303</v>
      </c>
      <c r="C144" s="6"/>
      <c r="D144" s="6"/>
      <c r="E144" s="254" t="s">
        <v>12</v>
      </c>
      <c r="F144" s="6"/>
      <c r="G144" s="254" t="s">
        <v>42</v>
      </c>
      <c r="H144" s="126"/>
      <c r="I144" s="150">
        <v>56</v>
      </c>
      <c r="J144" s="265"/>
      <c r="K144" s="5" t="s">
        <v>304</v>
      </c>
      <c r="L144" s="232"/>
    </row>
    <row r="145" spans="1:12">
      <c r="A145" s="5">
        <v>21</v>
      </c>
      <c r="B145" s="253" t="s">
        <v>305</v>
      </c>
      <c r="C145" s="6"/>
      <c r="D145" s="6"/>
      <c r="E145" s="254" t="s">
        <v>26</v>
      </c>
      <c r="F145" s="6"/>
      <c r="G145" s="254" t="s">
        <v>25</v>
      </c>
      <c r="H145" s="126"/>
      <c r="I145" s="150">
        <v>58</v>
      </c>
      <c r="J145" s="265"/>
      <c r="K145" s="5" t="s">
        <v>306</v>
      </c>
    </row>
    <row r="146" spans="1:12">
      <c r="A146" s="5">
        <v>22</v>
      </c>
      <c r="B146" s="6" t="s">
        <v>307</v>
      </c>
      <c r="C146" s="6"/>
      <c r="D146" s="6"/>
      <c r="E146" s="254" t="s">
        <v>23</v>
      </c>
      <c r="F146" s="6"/>
      <c r="G146" s="254" t="s">
        <v>30</v>
      </c>
      <c r="H146" s="126"/>
      <c r="I146" s="150">
        <v>60</v>
      </c>
      <c r="J146" s="265"/>
      <c r="K146" s="5" t="s">
        <v>308</v>
      </c>
      <c r="L146" s="232"/>
    </row>
    <row r="147" spans="1:12">
      <c r="A147" s="5">
        <v>23</v>
      </c>
      <c r="B147" s="6" t="s">
        <v>309</v>
      </c>
      <c r="C147" s="6"/>
      <c r="D147" s="6"/>
      <c r="E147" s="254" t="s">
        <v>12</v>
      </c>
      <c r="F147" s="6"/>
      <c r="G147" s="254" t="s">
        <v>74</v>
      </c>
      <c r="H147" s="126"/>
      <c r="I147" s="150">
        <v>67</v>
      </c>
      <c r="J147" s="144"/>
      <c r="K147" s="5" t="s">
        <v>310</v>
      </c>
      <c r="L147" s="232">
        <v>26089</v>
      </c>
    </row>
    <row r="148" spans="1:12">
      <c r="A148" s="5">
        <v>24</v>
      </c>
      <c r="B148" s="253" t="s">
        <v>311</v>
      </c>
      <c r="C148" s="6"/>
      <c r="D148" s="6"/>
      <c r="E148" s="254" t="s">
        <v>12</v>
      </c>
      <c r="F148" s="6"/>
      <c r="G148" s="254" t="s">
        <v>48</v>
      </c>
      <c r="H148" s="126"/>
      <c r="I148" s="150">
        <v>68</v>
      </c>
      <c r="J148" s="144"/>
      <c r="K148" s="5" t="s">
        <v>312</v>
      </c>
    </row>
    <row r="149" spans="1:12">
      <c r="A149" s="5">
        <v>25</v>
      </c>
      <c r="B149" s="6" t="s">
        <v>313</v>
      </c>
      <c r="C149" s="6"/>
      <c r="D149" s="6"/>
      <c r="E149" s="254" t="s">
        <v>51</v>
      </c>
      <c r="F149" s="6"/>
      <c r="G149" s="254" t="s">
        <v>59</v>
      </c>
      <c r="H149" s="126"/>
      <c r="I149" s="150">
        <v>73</v>
      </c>
      <c r="J149" s="243"/>
      <c r="K149" s="242" t="s">
        <v>314</v>
      </c>
      <c r="L149" s="232"/>
    </row>
    <row r="150" spans="1:12">
      <c r="A150" s="5">
        <v>26</v>
      </c>
      <c r="B150" s="253" t="s">
        <v>315</v>
      </c>
      <c r="C150" s="6"/>
      <c r="D150" s="6"/>
      <c r="E150" s="254" t="s">
        <v>16</v>
      </c>
      <c r="F150" s="6"/>
      <c r="G150" s="254" t="s">
        <v>262</v>
      </c>
      <c r="H150" s="126"/>
      <c r="I150" s="150">
        <v>85</v>
      </c>
      <c r="J150" s="144"/>
      <c r="K150" s="5" t="s">
        <v>316</v>
      </c>
      <c r="L150" s="232"/>
    </row>
    <row r="151" spans="1:12">
      <c r="A151" s="5">
        <v>27</v>
      </c>
      <c r="B151" s="253" t="s">
        <v>317</v>
      </c>
      <c r="C151" s="6"/>
      <c r="D151" s="6"/>
      <c r="E151" s="254" t="s">
        <v>12</v>
      </c>
      <c r="F151" s="6"/>
      <c r="G151" s="254" t="s">
        <v>36</v>
      </c>
      <c r="H151" s="126"/>
      <c r="I151" s="150">
        <v>118</v>
      </c>
      <c r="J151" s="144"/>
      <c r="K151" s="5" t="s">
        <v>318</v>
      </c>
      <c r="L151" s="232">
        <v>22768</v>
      </c>
    </row>
    <row r="152" spans="1:12">
      <c r="A152" s="5">
        <v>28</v>
      </c>
      <c r="B152" s="253" t="s">
        <v>319</v>
      </c>
      <c r="C152" s="6"/>
      <c r="D152" s="6"/>
      <c r="E152" s="254" t="s">
        <v>12</v>
      </c>
      <c r="F152" s="6"/>
      <c r="G152" s="254" t="s">
        <v>320</v>
      </c>
      <c r="H152" s="126"/>
      <c r="I152" s="150">
        <v>126</v>
      </c>
      <c r="J152" s="144"/>
      <c r="K152" s="5" t="s">
        <v>321</v>
      </c>
      <c r="L152" s="232">
        <v>24573</v>
      </c>
    </row>
    <row r="153" spans="1:12">
      <c r="A153" s="5">
        <v>29</v>
      </c>
      <c r="B153" s="253" t="s">
        <v>322</v>
      </c>
      <c r="C153" s="6"/>
      <c r="D153" s="6"/>
      <c r="E153" s="254" t="s">
        <v>33</v>
      </c>
      <c r="F153" s="6"/>
      <c r="G153" s="254" t="s">
        <v>65</v>
      </c>
      <c r="H153" s="126"/>
      <c r="I153" s="150">
        <v>134</v>
      </c>
      <c r="J153" s="144"/>
      <c r="K153" s="5" t="s">
        <v>323</v>
      </c>
      <c r="L153" s="232" t="s">
        <v>324</v>
      </c>
    </row>
    <row r="154" spans="1:12">
      <c r="A154" s="5">
        <v>30</v>
      </c>
      <c r="B154" s="6" t="s">
        <v>325</v>
      </c>
      <c r="C154" s="6"/>
      <c r="D154" s="6"/>
      <c r="E154" s="254" t="s">
        <v>12</v>
      </c>
      <c r="F154" s="6"/>
      <c r="G154" s="254" t="s">
        <v>326</v>
      </c>
      <c r="H154" s="126"/>
      <c r="I154" s="150">
        <v>140</v>
      </c>
      <c r="J154" s="144"/>
      <c r="K154" s="5" t="s">
        <v>327</v>
      </c>
      <c r="L154" s="232"/>
    </row>
    <row r="155" spans="1:12">
      <c r="A155" s="5">
        <v>32</v>
      </c>
      <c r="B155" s="6" t="s">
        <v>328</v>
      </c>
      <c r="C155" s="6"/>
      <c r="D155" s="6"/>
      <c r="E155" s="254" t="s">
        <v>51</v>
      </c>
      <c r="F155" s="6"/>
      <c r="G155" s="254" t="s">
        <v>59</v>
      </c>
      <c r="H155" s="126"/>
      <c r="I155" s="150">
        <v>183</v>
      </c>
      <c r="J155" s="144"/>
      <c r="K155" s="5" t="s">
        <v>329</v>
      </c>
      <c r="L155" s="232"/>
    </row>
    <row r="156" spans="1:12">
      <c r="A156" s="5">
        <v>33</v>
      </c>
      <c r="B156" s="6" t="s">
        <v>330</v>
      </c>
      <c r="C156" s="6"/>
      <c r="D156" s="6"/>
      <c r="E156" s="254" t="s">
        <v>12</v>
      </c>
      <c r="F156" s="6"/>
      <c r="G156" s="6" t="s">
        <v>57</v>
      </c>
      <c r="H156" s="126"/>
      <c r="I156" s="150">
        <v>190</v>
      </c>
      <c r="J156" s="243"/>
      <c r="K156" s="242" t="s">
        <v>331</v>
      </c>
    </row>
    <row r="157" spans="1:12">
      <c r="A157" s="5">
        <v>34</v>
      </c>
      <c r="B157" s="6" t="s">
        <v>332</v>
      </c>
      <c r="C157" s="6"/>
      <c r="D157" s="6"/>
      <c r="E157" s="254" t="s">
        <v>51</v>
      </c>
      <c r="F157" s="6"/>
      <c r="G157" s="254" t="s">
        <v>59</v>
      </c>
      <c r="H157" s="126"/>
      <c r="I157" s="150">
        <v>199</v>
      </c>
      <c r="J157" s="243"/>
      <c r="K157" s="242" t="s">
        <v>333</v>
      </c>
      <c r="L157" s="244"/>
    </row>
    <row r="158" spans="1:12">
      <c r="A158" s="5">
        <v>35</v>
      </c>
      <c r="B158" s="253" t="s">
        <v>334</v>
      </c>
      <c r="C158" s="6"/>
      <c r="D158" s="6"/>
      <c r="E158" s="254" t="s">
        <v>12</v>
      </c>
      <c r="F158" s="6"/>
      <c r="G158" s="254" t="s">
        <v>45</v>
      </c>
      <c r="H158" s="126"/>
      <c r="I158" s="150">
        <v>207</v>
      </c>
      <c r="J158" s="265"/>
      <c r="K158" s="5" t="s">
        <v>335</v>
      </c>
      <c r="L158" s="232">
        <v>23338</v>
      </c>
    </row>
    <row r="159" spans="1:12">
      <c r="A159" s="5">
        <v>36</v>
      </c>
      <c r="B159" s="6" t="s">
        <v>336</v>
      </c>
      <c r="C159" s="6"/>
      <c r="D159" s="6"/>
      <c r="E159" s="254" t="s">
        <v>12</v>
      </c>
      <c r="F159" s="6"/>
      <c r="G159" s="254" t="s">
        <v>42</v>
      </c>
      <c r="H159" s="126"/>
      <c r="I159" s="150">
        <v>216</v>
      </c>
      <c r="J159" s="265"/>
      <c r="K159" s="5" t="s">
        <v>337</v>
      </c>
      <c r="L159" s="232">
        <v>25596</v>
      </c>
    </row>
    <row r="160" spans="1:12">
      <c r="A160" s="5">
        <v>37</v>
      </c>
      <c r="B160" s="6" t="s">
        <v>338</v>
      </c>
      <c r="C160" s="6"/>
      <c r="D160" s="6"/>
      <c r="E160" s="254" t="s">
        <v>12</v>
      </c>
      <c r="F160" s="6"/>
      <c r="G160" s="254" t="s">
        <v>71</v>
      </c>
      <c r="H160" s="126"/>
      <c r="I160" s="150">
        <v>219</v>
      </c>
      <c r="J160" s="265"/>
      <c r="K160" s="5" t="s">
        <v>339</v>
      </c>
      <c r="L160" s="232">
        <v>23543</v>
      </c>
    </row>
    <row r="161" spans="1:12">
      <c r="A161" s="5">
        <v>38</v>
      </c>
      <c r="B161" s="253" t="s">
        <v>340</v>
      </c>
      <c r="C161" s="6"/>
      <c r="D161" s="6"/>
      <c r="E161" s="254" t="s">
        <v>51</v>
      </c>
      <c r="F161" s="6"/>
      <c r="G161" s="254" t="s">
        <v>50</v>
      </c>
      <c r="H161" s="126"/>
      <c r="I161" s="150">
        <v>250</v>
      </c>
      <c r="J161" s="265"/>
      <c r="K161" s="5" t="s">
        <v>341</v>
      </c>
      <c r="L161" s="232"/>
    </row>
    <row r="162" spans="1:12">
      <c r="A162" s="5">
        <v>39</v>
      </c>
      <c r="B162" s="6" t="s">
        <v>342</v>
      </c>
      <c r="C162" s="6"/>
      <c r="D162" s="6"/>
      <c r="E162" s="254" t="s">
        <v>12</v>
      </c>
      <c r="F162" s="6"/>
      <c r="G162" s="254" t="s">
        <v>137</v>
      </c>
      <c r="H162" s="126"/>
      <c r="I162" s="150">
        <v>271</v>
      </c>
      <c r="J162" s="261"/>
      <c r="K162" s="242" t="s">
        <v>343</v>
      </c>
      <c r="L162" s="244">
        <v>25661</v>
      </c>
    </row>
    <row r="163" spans="1:12">
      <c r="A163" s="5">
        <v>40</v>
      </c>
      <c r="B163" s="6" t="s">
        <v>344</v>
      </c>
      <c r="C163" s="6"/>
      <c r="D163" s="6"/>
      <c r="E163" s="254" t="s">
        <v>12</v>
      </c>
      <c r="F163" s="6"/>
      <c r="G163" s="254" t="s">
        <v>82</v>
      </c>
      <c r="H163" s="126"/>
      <c r="I163" s="150">
        <v>403</v>
      </c>
      <c r="J163" s="264"/>
      <c r="K163" s="242" t="s">
        <v>140</v>
      </c>
      <c r="L163" s="244">
        <v>23884</v>
      </c>
    </row>
    <row r="164" spans="1:12">
      <c r="A164" s="5">
        <v>41</v>
      </c>
      <c r="B164" s="6" t="s">
        <v>345</v>
      </c>
      <c r="C164" s="6"/>
      <c r="D164" s="6"/>
      <c r="E164" s="254" t="s">
        <v>12</v>
      </c>
      <c r="F164" s="6"/>
      <c r="G164" s="254" t="s">
        <v>57</v>
      </c>
      <c r="H164" s="126"/>
      <c r="I164" s="150">
        <v>418</v>
      </c>
      <c r="J164" s="265"/>
      <c r="K164" s="5" t="s">
        <v>346</v>
      </c>
      <c r="L164" s="232"/>
    </row>
    <row r="165" spans="1:12">
      <c r="A165" s="5">
        <v>31</v>
      </c>
      <c r="B165" s="6" t="s">
        <v>347</v>
      </c>
      <c r="C165" s="6"/>
      <c r="D165" s="6"/>
      <c r="E165" s="254" t="s">
        <v>12</v>
      </c>
      <c r="F165" s="6"/>
      <c r="G165" s="254" t="s">
        <v>227</v>
      </c>
      <c r="H165" s="126"/>
      <c r="I165" s="255" t="s">
        <v>92</v>
      </c>
      <c r="J165" s="261"/>
      <c r="L165" s="232"/>
    </row>
    <row r="166" spans="1:12">
      <c r="A166" s="5">
        <v>42</v>
      </c>
      <c r="B166" s="6" t="s">
        <v>348</v>
      </c>
      <c r="C166" s="6"/>
      <c r="D166" s="6"/>
      <c r="E166" s="254" t="s">
        <v>12</v>
      </c>
      <c r="F166" s="6"/>
      <c r="G166" s="254" t="s">
        <v>349</v>
      </c>
      <c r="H166" s="126"/>
      <c r="I166" s="150" t="s">
        <v>92</v>
      </c>
      <c r="J166" s="265"/>
      <c r="L166" s="232"/>
    </row>
    <row r="167" spans="1:12">
      <c r="A167" s="5">
        <v>43</v>
      </c>
      <c r="B167" s="6" t="s">
        <v>350</v>
      </c>
      <c r="C167" s="6"/>
      <c r="D167" s="6"/>
      <c r="E167" s="254" t="s">
        <v>12</v>
      </c>
      <c r="F167" s="6"/>
      <c r="G167" s="254" t="s">
        <v>211</v>
      </c>
      <c r="H167" s="126"/>
      <c r="I167" s="150" t="s">
        <v>92</v>
      </c>
      <c r="J167" s="265"/>
      <c r="L167" s="232"/>
    </row>
    <row r="168" spans="1:12">
      <c r="A168" s="5">
        <v>44</v>
      </c>
      <c r="B168" s="6" t="s">
        <v>351</v>
      </c>
      <c r="C168" s="6"/>
      <c r="D168" s="6"/>
      <c r="E168" s="254" t="s">
        <v>12</v>
      </c>
      <c r="F168" s="6"/>
      <c r="G168" s="254" t="s">
        <v>326</v>
      </c>
      <c r="H168" s="126"/>
      <c r="I168" s="150" t="s">
        <v>92</v>
      </c>
      <c r="J168" s="265"/>
      <c r="L168" s="232"/>
    </row>
    <row r="169" spans="1:12" ht="12.75" customHeight="1">
      <c r="A169" s="5"/>
      <c r="J169" s="8"/>
    </row>
    <row r="170" spans="1:12" ht="12.75" customHeight="1">
      <c r="A170" s="279" t="s">
        <v>352</v>
      </c>
      <c r="B170" s="279"/>
      <c r="C170" s="279"/>
      <c r="D170" s="279"/>
      <c r="E170" s="279"/>
      <c r="F170" s="279"/>
      <c r="G170" s="279"/>
      <c r="H170" s="279"/>
      <c r="I170" s="279"/>
      <c r="J170" s="279"/>
    </row>
    <row r="171" spans="1:12" ht="12.75" customHeight="1">
      <c r="A171" s="279"/>
      <c r="B171" s="279"/>
      <c r="C171" s="279"/>
      <c r="D171" s="279"/>
      <c r="E171" s="279"/>
      <c r="F171" s="279"/>
      <c r="G171" s="279"/>
      <c r="H171" s="279"/>
      <c r="I171" s="279"/>
      <c r="J171" s="279"/>
    </row>
    <row r="172" spans="1:12">
      <c r="A172" s="4" t="s">
        <v>5</v>
      </c>
      <c r="B172" s="161" t="s">
        <v>99</v>
      </c>
      <c r="C172" s="7"/>
      <c r="D172" s="7"/>
      <c r="E172" s="161" t="s">
        <v>7</v>
      </c>
      <c r="F172" s="4"/>
      <c r="G172" s="161" t="s">
        <v>100</v>
      </c>
      <c r="H172" s="4"/>
      <c r="I172" s="233" t="s">
        <v>9</v>
      </c>
      <c r="J172" s="4" t="s">
        <v>10</v>
      </c>
    </row>
    <row r="173" spans="1:12">
      <c r="A173" s="5">
        <v>1</v>
      </c>
      <c r="B173" s="6" t="s">
        <v>353</v>
      </c>
      <c r="C173" s="6"/>
      <c r="D173" s="6"/>
      <c r="E173" s="254" t="s">
        <v>26</v>
      </c>
      <c r="F173" s="6"/>
      <c r="G173" s="254" t="s">
        <v>25</v>
      </c>
      <c r="H173" s="6"/>
      <c r="I173" s="150">
        <v>9</v>
      </c>
      <c r="J173" s="146"/>
      <c r="K173" s="5" t="s">
        <v>354</v>
      </c>
    </row>
    <row r="174" spans="1:12">
      <c r="A174" s="5">
        <v>2</v>
      </c>
      <c r="B174" s="6" t="s">
        <v>355</v>
      </c>
      <c r="C174" s="6"/>
      <c r="D174" s="6"/>
      <c r="E174" s="254" t="s">
        <v>40</v>
      </c>
      <c r="F174" s="6"/>
      <c r="G174" s="254" t="s">
        <v>39</v>
      </c>
      <c r="H174" s="6"/>
      <c r="I174" s="150">
        <v>10</v>
      </c>
      <c r="J174" s="146"/>
      <c r="K174" s="5" t="s">
        <v>356</v>
      </c>
      <c r="L174" s="232">
        <v>36517</v>
      </c>
    </row>
    <row r="175" spans="1:12">
      <c r="A175" s="5">
        <v>3</v>
      </c>
      <c r="B175" s="6" t="s">
        <v>357</v>
      </c>
      <c r="C175" s="6"/>
      <c r="D175" s="6"/>
      <c r="E175" s="254" t="s">
        <v>12</v>
      </c>
      <c r="F175" s="6"/>
      <c r="G175" s="254" t="s">
        <v>326</v>
      </c>
      <c r="H175" s="6"/>
      <c r="I175" s="150">
        <v>21</v>
      </c>
      <c r="J175" s="263"/>
      <c r="K175" s="5" t="s">
        <v>358</v>
      </c>
      <c r="L175" s="232">
        <v>37690</v>
      </c>
    </row>
    <row r="176" spans="1:12">
      <c r="A176" s="5">
        <v>4</v>
      </c>
      <c r="B176" s="6" t="s">
        <v>359</v>
      </c>
      <c r="C176" s="6"/>
      <c r="D176" s="6"/>
      <c r="E176" s="254" t="s">
        <v>33</v>
      </c>
      <c r="F176" s="6"/>
      <c r="G176" s="254" t="s">
        <v>255</v>
      </c>
      <c r="H176" s="6"/>
      <c r="I176" s="150">
        <v>29</v>
      </c>
      <c r="J176" s="263"/>
      <c r="K176" s="5" t="s">
        <v>360</v>
      </c>
      <c r="L176" s="232"/>
    </row>
    <row r="177" spans="1:12">
      <c r="A177" s="5">
        <v>5</v>
      </c>
      <c r="B177" s="6" t="s">
        <v>361</v>
      </c>
      <c r="C177" s="6"/>
      <c r="D177" s="6"/>
      <c r="E177" s="254" t="s">
        <v>12</v>
      </c>
      <c r="F177" s="6"/>
      <c r="G177" s="254" t="s">
        <v>220</v>
      </c>
      <c r="H177" s="6"/>
      <c r="I177" s="150">
        <v>33</v>
      </c>
      <c r="J177" s="146"/>
      <c r="K177" s="5" t="s">
        <v>362</v>
      </c>
      <c r="L177" s="232">
        <v>36736</v>
      </c>
    </row>
    <row r="178" spans="1:12" ht="12.75" customHeight="1">
      <c r="A178" s="5">
        <v>6</v>
      </c>
      <c r="B178" s="6" t="s">
        <v>363</v>
      </c>
      <c r="C178" s="6"/>
      <c r="D178" s="6"/>
      <c r="E178" s="254" t="s">
        <v>12</v>
      </c>
      <c r="F178" s="6"/>
      <c r="G178" s="254" t="s">
        <v>74</v>
      </c>
      <c r="H178" s="6"/>
      <c r="I178" s="150">
        <v>43</v>
      </c>
      <c r="J178" s="146"/>
      <c r="K178" s="5" t="s">
        <v>364</v>
      </c>
      <c r="L178" s="232">
        <v>35878</v>
      </c>
    </row>
    <row r="179" spans="1:12" ht="12.75" customHeight="1">
      <c r="A179" s="5">
        <v>7</v>
      </c>
      <c r="B179" s="6" t="s">
        <v>365</v>
      </c>
      <c r="C179" s="6"/>
      <c r="D179" s="6"/>
      <c r="E179" s="254" t="s">
        <v>51</v>
      </c>
      <c r="F179" s="6"/>
      <c r="G179" s="254" t="s">
        <v>59</v>
      </c>
      <c r="H179" s="6"/>
      <c r="I179" s="150">
        <v>54</v>
      </c>
      <c r="J179" s="263"/>
      <c r="K179" s="5" t="s">
        <v>366</v>
      </c>
      <c r="L179" s="232"/>
    </row>
    <row r="180" spans="1:12" ht="12.75" customHeight="1">
      <c r="A180" s="5">
        <v>8</v>
      </c>
      <c r="B180" s="6" t="s">
        <v>367</v>
      </c>
      <c r="C180" s="6"/>
      <c r="D180" s="6"/>
      <c r="E180" s="254" t="s">
        <v>12</v>
      </c>
      <c r="F180" s="6"/>
      <c r="G180" s="254" t="s">
        <v>65</v>
      </c>
      <c r="H180" s="6"/>
      <c r="I180" s="150">
        <v>67</v>
      </c>
      <c r="J180" s="263"/>
      <c r="K180" s="5" t="s">
        <v>368</v>
      </c>
      <c r="L180" s="232">
        <v>36690</v>
      </c>
    </row>
    <row r="181" spans="1:12" ht="12.75" customHeight="1">
      <c r="A181" s="5">
        <v>9</v>
      </c>
      <c r="B181" s="6" t="s">
        <v>369</v>
      </c>
      <c r="C181" s="6"/>
      <c r="D181" s="6"/>
      <c r="E181" s="254" t="s">
        <v>12</v>
      </c>
      <c r="F181" s="6"/>
      <c r="G181" s="254" t="s">
        <v>82</v>
      </c>
      <c r="H181" s="6"/>
      <c r="I181" s="150">
        <v>71</v>
      </c>
      <c r="J181" s="260"/>
      <c r="K181" s="5" t="s">
        <v>370</v>
      </c>
      <c r="L181" s="232">
        <v>35726</v>
      </c>
    </row>
    <row r="182" spans="1:12" ht="12.75" customHeight="1">
      <c r="A182" s="5">
        <v>10</v>
      </c>
      <c r="B182" s="6" t="s">
        <v>371</v>
      </c>
      <c r="C182" s="6"/>
      <c r="D182" s="6"/>
      <c r="E182" s="254" t="s">
        <v>51</v>
      </c>
      <c r="F182" s="6"/>
      <c r="G182" s="254" t="s">
        <v>50</v>
      </c>
      <c r="H182" s="6"/>
      <c r="I182" s="150">
        <v>1134</v>
      </c>
      <c r="J182" s="146"/>
      <c r="K182" s="242" t="s">
        <v>372</v>
      </c>
      <c r="L182" s="244"/>
    </row>
    <row r="183" spans="1:12">
      <c r="B183" s="6"/>
      <c r="C183" s="6"/>
      <c r="D183" s="6"/>
    </row>
    <row r="184" spans="1:12" ht="12.75" customHeight="1">
      <c r="A184" s="279" t="s">
        <v>373</v>
      </c>
      <c r="B184" s="279"/>
      <c r="C184" s="279"/>
      <c r="D184" s="279"/>
      <c r="E184" s="279"/>
      <c r="F184" s="279"/>
      <c r="G184" s="279"/>
      <c r="H184" s="279"/>
      <c r="I184" s="279"/>
      <c r="J184" s="279"/>
    </row>
    <row r="185" spans="1:12" ht="12.75" customHeight="1">
      <c r="A185" s="279"/>
      <c r="B185" s="279"/>
      <c r="C185" s="279"/>
      <c r="D185" s="279"/>
      <c r="E185" s="279"/>
      <c r="F185" s="279"/>
      <c r="G185" s="279"/>
      <c r="H185" s="279"/>
      <c r="I185" s="279"/>
      <c r="J185" s="279"/>
    </row>
    <row r="186" spans="1:12" ht="12.75" customHeight="1">
      <c r="A186" s="4" t="s">
        <v>5</v>
      </c>
      <c r="B186" s="161" t="s">
        <v>99</v>
      </c>
      <c r="C186" s="7"/>
      <c r="D186" s="7"/>
      <c r="E186" s="161" t="s">
        <v>7</v>
      </c>
      <c r="F186" s="4"/>
      <c r="G186" s="161" t="s">
        <v>100</v>
      </c>
      <c r="H186" s="4"/>
      <c r="I186" s="233" t="s">
        <v>9</v>
      </c>
      <c r="J186" s="4" t="s">
        <v>10</v>
      </c>
    </row>
    <row r="187" spans="1:12">
      <c r="A187" s="5">
        <v>1</v>
      </c>
      <c r="B187" s="6" t="s">
        <v>374</v>
      </c>
      <c r="C187" s="6"/>
      <c r="D187" s="6"/>
      <c r="E187" s="254" t="s">
        <v>12</v>
      </c>
      <c r="F187" s="6"/>
      <c r="G187" s="254" t="s">
        <v>65</v>
      </c>
      <c r="H187" s="6"/>
      <c r="I187" s="150">
        <v>14</v>
      </c>
      <c r="J187" s="146"/>
      <c r="K187" s="5" t="s">
        <v>375</v>
      </c>
    </row>
    <row r="188" spans="1:12">
      <c r="A188" s="5">
        <v>2</v>
      </c>
      <c r="B188" s="6" t="s">
        <v>376</v>
      </c>
      <c r="C188" s="6"/>
      <c r="D188" s="6"/>
      <c r="E188" s="254" t="s">
        <v>12</v>
      </c>
      <c r="F188" s="6"/>
      <c r="G188" s="254" t="s">
        <v>377</v>
      </c>
      <c r="H188" s="6"/>
      <c r="I188" s="150">
        <v>28</v>
      </c>
      <c r="J188" s="146"/>
      <c r="K188" s="5" t="s">
        <v>378</v>
      </c>
      <c r="L188" s="232">
        <v>37801</v>
      </c>
    </row>
    <row r="189" spans="1:12">
      <c r="A189" s="5">
        <v>3</v>
      </c>
      <c r="B189" s="6" t="s">
        <v>379</v>
      </c>
      <c r="C189" s="6"/>
      <c r="D189" s="6"/>
      <c r="E189" s="254" t="s">
        <v>12</v>
      </c>
      <c r="F189" s="6"/>
      <c r="G189" s="254" t="s">
        <v>220</v>
      </c>
      <c r="H189" s="6"/>
      <c r="I189" s="150">
        <v>104</v>
      </c>
      <c r="J189" s="146"/>
      <c r="K189" s="5" t="s">
        <v>380</v>
      </c>
      <c r="L189" s="232">
        <v>37574</v>
      </c>
    </row>
    <row r="190" spans="1:12">
      <c r="A190" s="5">
        <v>4</v>
      </c>
      <c r="B190" s="6" t="s">
        <v>381</v>
      </c>
      <c r="C190" s="6"/>
      <c r="D190" s="6"/>
      <c r="E190" s="254" t="s">
        <v>12</v>
      </c>
      <c r="F190" s="6"/>
      <c r="G190" s="254" t="s">
        <v>220</v>
      </c>
      <c r="H190" s="6"/>
      <c r="I190" s="150" t="s">
        <v>92</v>
      </c>
      <c r="J190" s="146"/>
      <c r="L190" s="232"/>
    </row>
    <row r="192" spans="1:12" ht="12.75" customHeight="1">
      <c r="A192" s="279" t="s">
        <v>382</v>
      </c>
      <c r="B192" s="279"/>
      <c r="C192" s="279"/>
      <c r="D192" s="279"/>
      <c r="E192" s="279"/>
      <c r="F192" s="279"/>
      <c r="G192" s="279"/>
      <c r="H192" s="279"/>
      <c r="I192" s="279"/>
      <c r="J192" s="279"/>
    </row>
    <row r="193" spans="1:12" ht="12.75" customHeight="1">
      <c r="A193" s="279"/>
      <c r="B193" s="279"/>
      <c r="C193" s="279"/>
      <c r="D193" s="279"/>
      <c r="E193" s="279"/>
      <c r="F193" s="279"/>
      <c r="G193" s="279"/>
      <c r="H193" s="279"/>
      <c r="I193" s="279"/>
      <c r="J193" s="279"/>
    </row>
    <row r="194" spans="1:12">
      <c r="A194" s="4" t="s">
        <v>5</v>
      </c>
      <c r="B194" s="161" t="s">
        <v>99</v>
      </c>
      <c r="C194" s="7"/>
      <c r="D194" s="7"/>
      <c r="E194" s="161" t="s">
        <v>7</v>
      </c>
      <c r="F194" s="4"/>
      <c r="G194" s="161" t="s">
        <v>100</v>
      </c>
      <c r="H194" s="4"/>
      <c r="I194" s="233" t="s">
        <v>9</v>
      </c>
      <c r="J194" s="4" t="s">
        <v>10</v>
      </c>
    </row>
    <row r="195" spans="1:12">
      <c r="A195" s="5">
        <v>1</v>
      </c>
      <c r="B195" s="6" t="s">
        <v>383</v>
      </c>
      <c r="C195" s="6"/>
      <c r="D195" s="6"/>
      <c r="E195" s="254" t="s">
        <v>12</v>
      </c>
      <c r="F195" s="6"/>
      <c r="G195" s="254" t="s">
        <v>220</v>
      </c>
      <c r="H195" s="6"/>
      <c r="I195" s="150">
        <v>2</v>
      </c>
      <c r="J195" s="146"/>
      <c r="K195" s="5" t="s">
        <v>384</v>
      </c>
      <c r="L195" s="232">
        <v>39009</v>
      </c>
    </row>
    <row r="196" spans="1:12">
      <c r="A196" s="5">
        <v>2</v>
      </c>
      <c r="B196" s="6" t="s">
        <v>385</v>
      </c>
      <c r="C196" s="6"/>
      <c r="D196" s="6"/>
      <c r="E196" s="254" t="s">
        <v>12</v>
      </c>
      <c r="F196" s="6"/>
      <c r="G196" s="254" t="s">
        <v>326</v>
      </c>
      <c r="H196" s="6"/>
      <c r="I196" s="150">
        <v>3</v>
      </c>
      <c r="J196" s="146"/>
      <c r="K196" s="5" t="s">
        <v>386</v>
      </c>
      <c r="L196" s="232">
        <v>38264</v>
      </c>
    </row>
    <row r="197" spans="1:12">
      <c r="A197" s="5">
        <v>3</v>
      </c>
      <c r="B197" s="6" t="s">
        <v>387</v>
      </c>
      <c r="C197" s="6"/>
      <c r="D197" s="6"/>
      <c r="E197" s="254" t="s">
        <v>12</v>
      </c>
      <c r="F197" s="6"/>
      <c r="G197" s="254" t="s">
        <v>220</v>
      </c>
      <c r="H197" s="6"/>
      <c r="I197" s="150">
        <v>5</v>
      </c>
      <c r="J197" s="146"/>
      <c r="K197" s="5" t="s">
        <v>388</v>
      </c>
      <c r="L197" s="232"/>
    </row>
    <row r="198" spans="1:12">
      <c r="A198" s="5">
        <v>4</v>
      </c>
      <c r="B198" s="6" t="s">
        <v>389</v>
      </c>
      <c r="C198" s="6"/>
      <c r="D198" s="6"/>
      <c r="E198" s="254" t="s">
        <v>12</v>
      </c>
      <c r="F198" s="6"/>
      <c r="G198" s="254" t="s">
        <v>220</v>
      </c>
      <c r="H198" s="6"/>
      <c r="I198" s="150" t="s">
        <v>92</v>
      </c>
      <c r="J198" s="146"/>
      <c r="L198" s="232"/>
    </row>
    <row r="199" spans="1:12">
      <c r="A199" s="5">
        <v>5</v>
      </c>
      <c r="B199" s="6" t="s">
        <v>390</v>
      </c>
      <c r="C199" s="6"/>
      <c r="D199" s="6"/>
      <c r="E199" s="254" t="s">
        <v>12</v>
      </c>
      <c r="F199" s="6"/>
      <c r="G199" s="254" t="s">
        <v>220</v>
      </c>
      <c r="H199" s="6"/>
      <c r="I199" s="150" t="s">
        <v>92</v>
      </c>
      <c r="J199" s="146"/>
      <c r="L199" s="232"/>
    </row>
    <row r="200" spans="1:12">
      <c r="B200" s="6"/>
    </row>
    <row r="201" spans="1:12" ht="12.75" customHeight="1">
      <c r="A201" s="279" t="s">
        <v>391</v>
      </c>
      <c r="B201" s="279"/>
      <c r="C201" s="279"/>
      <c r="D201" s="279"/>
      <c r="E201" s="279"/>
      <c r="F201" s="279"/>
      <c r="G201" s="279"/>
      <c r="H201" s="279"/>
      <c r="I201" s="279"/>
      <c r="J201" s="279"/>
    </row>
    <row r="202" spans="1:12" ht="12.75" customHeight="1">
      <c r="A202" s="279"/>
      <c r="B202" s="279"/>
      <c r="C202" s="279"/>
      <c r="D202" s="279"/>
      <c r="E202" s="279"/>
      <c r="F202" s="279"/>
      <c r="G202" s="279"/>
      <c r="H202" s="279"/>
      <c r="I202" s="279"/>
      <c r="J202" s="279"/>
    </row>
    <row r="203" spans="1:12">
      <c r="A203" s="4" t="s">
        <v>5</v>
      </c>
      <c r="B203" s="161" t="s">
        <v>99</v>
      </c>
      <c r="C203" s="7"/>
      <c r="D203" s="7"/>
      <c r="E203" s="161" t="s">
        <v>7</v>
      </c>
      <c r="F203" s="4"/>
      <c r="G203" s="161" t="s">
        <v>100</v>
      </c>
      <c r="H203" s="4"/>
      <c r="I203" s="233" t="s">
        <v>9</v>
      </c>
      <c r="J203" s="4" t="s">
        <v>10</v>
      </c>
    </row>
    <row r="204" spans="1:12">
      <c r="A204" s="5">
        <v>1</v>
      </c>
      <c r="B204" s="6" t="s">
        <v>392</v>
      </c>
      <c r="C204" s="6"/>
      <c r="D204" s="6"/>
      <c r="E204" s="254" t="s">
        <v>12</v>
      </c>
      <c r="F204" s="6"/>
      <c r="G204" s="254" t="s">
        <v>45</v>
      </c>
      <c r="H204" s="6"/>
      <c r="I204" s="150">
        <v>2</v>
      </c>
      <c r="J204" s="146"/>
      <c r="K204" s="5" t="s">
        <v>393</v>
      </c>
      <c r="L204" s="232">
        <v>31247</v>
      </c>
    </row>
    <row r="205" spans="1:12">
      <c r="A205" s="5">
        <v>2</v>
      </c>
      <c r="B205" s="6" t="s">
        <v>394</v>
      </c>
      <c r="C205" s="6"/>
      <c r="D205" s="6"/>
      <c r="E205" s="254" t="s">
        <v>12</v>
      </c>
      <c r="F205" s="6"/>
      <c r="G205" s="254" t="s">
        <v>82</v>
      </c>
      <c r="H205" s="6"/>
      <c r="I205" s="150">
        <v>6</v>
      </c>
      <c r="J205" s="146"/>
      <c r="K205" s="5" t="s">
        <v>395</v>
      </c>
      <c r="L205" s="232">
        <v>36371</v>
      </c>
    </row>
    <row r="206" spans="1:12">
      <c r="A206" s="5">
        <v>3</v>
      </c>
      <c r="B206" s="6" t="s">
        <v>396</v>
      </c>
      <c r="C206" s="126"/>
      <c r="D206" s="126"/>
      <c r="E206" s="254" t="s">
        <v>51</v>
      </c>
      <c r="F206" s="126"/>
      <c r="G206" s="254" t="s">
        <v>50</v>
      </c>
      <c r="H206" s="126"/>
      <c r="I206" s="150">
        <v>17</v>
      </c>
      <c r="J206" s="146"/>
      <c r="K206" s="5" t="s">
        <v>397</v>
      </c>
      <c r="L206" s="232"/>
    </row>
    <row r="207" spans="1:12">
      <c r="A207" s="5">
        <v>4</v>
      </c>
      <c r="B207" s="6" t="s">
        <v>398</v>
      </c>
      <c r="C207" s="126"/>
      <c r="D207" s="126"/>
      <c r="E207" s="254" t="s">
        <v>23</v>
      </c>
      <c r="F207" s="126"/>
      <c r="G207" s="254" t="s">
        <v>30</v>
      </c>
      <c r="H207" s="126"/>
      <c r="I207" s="150">
        <v>60</v>
      </c>
      <c r="J207" s="146"/>
      <c r="K207" s="5" t="s">
        <v>399</v>
      </c>
    </row>
    <row r="208" spans="1:12">
      <c r="A208" s="5">
        <v>5</v>
      </c>
      <c r="B208" s="6" t="s">
        <v>400</v>
      </c>
      <c r="C208" s="126"/>
      <c r="D208" s="126"/>
      <c r="E208" s="254" t="s">
        <v>16</v>
      </c>
      <c r="F208" s="126"/>
      <c r="G208" s="254" t="s">
        <v>208</v>
      </c>
      <c r="H208" s="126"/>
      <c r="I208" s="150">
        <v>68</v>
      </c>
      <c r="J208" s="146"/>
      <c r="K208" s="5" t="s">
        <v>401</v>
      </c>
      <c r="L208" s="232"/>
    </row>
    <row r="210" spans="1:12" ht="12.75" customHeight="1">
      <c r="A210" s="279" t="s">
        <v>402</v>
      </c>
      <c r="B210" s="279"/>
      <c r="C210" s="279"/>
      <c r="D210" s="279"/>
      <c r="E210" s="279"/>
      <c r="F210" s="279"/>
      <c r="G210" s="279"/>
      <c r="H210" s="279"/>
      <c r="I210" s="279"/>
      <c r="J210" s="279"/>
    </row>
    <row r="211" spans="1:12" ht="12.75" customHeight="1">
      <c r="A211" s="279"/>
      <c r="B211" s="279"/>
      <c r="C211" s="279"/>
      <c r="D211" s="279"/>
      <c r="E211" s="279"/>
      <c r="F211" s="279"/>
      <c r="G211" s="279"/>
      <c r="H211" s="279"/>
      <c r="I211" s="279"/>
      <c r="J211" s="279"/>
    </row>
    <row r="212" spans="1:12">
      <c r="A212" s="4" t="s">
        <v>5</v>
      </c>
      <c r="B212" s="161" t="s">
        <v>99</v>
      </c>
      <c r="C212" s="7"/>
      <c r="D212" s="7"/>
      <c r="E212" s="161" t="s">
        <v>7</v>
      </c>
      <c r="F212" s="4"/>
      <c r="G212" s="161" t="s">
        <v>100</v>
      </c>
      <c r="H212" s="4"/>
      <c r="I212" s="233" t="s">
        <v>9</v>
      </c>
      <c r="J212" s="4" t="s">
        <v>10</v>
      </c>
    </row>
    <row r="213" spans="1:12">
      <c r="A213" s="5">
        <v>1</v>
      </c>
      <c r="B213" s="6" t="s">
        <v>403</v>
      </c>
      <c r="C213" s="126"/>
      <c r="D213" s="126"/>
      <c r="E213" s="254" t="s">
        <v>12</v>
      </c>
      <c r="F213" s="254"/>
      <c r="G213" s="254" t="s">
        <v>68</v>
      </c>
      <c r="H213" s="254"/>
      <c r="J213" s="146"/>
    </row>
    <row r="214" spans="1:12">
      <c r="A214" s="5">
        <v>2</v>
      </c>
      <c r="B214" s="6" t="s">
        <v>404</v>
      </c>
      <c r="C214" s="6"/>
      <c r="D214" s="6"/>
      <c r="E214" s="254" t="s">
        <v>12</v>
      </c>
      <c r="F214" s="254"/>
      <c r="G214" s="254" t="s">
        <v>90</v>
      </c>
      <c r="H214" s="254"/>
      <c r="J214" s="146"/>
    </row>
    <row r="215" spans="1:12">
      <c r="A215" s="5">
        <v>3</v>
      </c>
      <c r="B215" s="6" t="s">
        <v>405</v>
      </c>
      <c r="C215" s="6"/>
      <c r="D215" s="6"/>
      <c r="E215" s="254" t="s">
        <v>12</v>
      </c>
      <c r="F215" s="254"/>
      <c r="G215" s="254" t="s">
        <v>90</v>
      </c>
      <c r="H215" s="254"/>
      <c r="J215" s="146"/>
    </row>
    <row r="216" spans="1:12">
      <c r="A216" s="5">
        <v>4</v>
      </c>
      <c r="B216" s="6" t="s">
        <v>406</v>
      </c>
      <c r="C216" s="6"/>
      <c r="D216" s="6"/>
      <c r="E216" s="254" t="s">
        <v>12</v>
      </c>
      <c r="F216" s="254"/>
      <c r="G216" s="254" t="s">
        <v>90</v>
      </c>
      <c r="H216" s="254"/>
      <c r="J216" s="146"/>
    </row>
    <row r="217" spans="1:12">
      <c r="A217" s="5">
        <v>5</v>
      </c>
      <c r="B217" s="6" t="s">
        <v>407</v>
      </c>
      <c r="C217" s="6"/>
      <c r="D217" s="6"/>
      <c r="E217" s="254" t="s">
        <v>12</v>
      </c>
      <c r="F217" s="254"/>
      <c r="G217" s="254" t="s">
        <v>90</v>
      </c>
      <c r="H217" s="254"/>
      <c r="J217" s="146"/>
    </row>
    <row r="218" spans="1:12">
      <c r="A218" s="5">
        <v>6</v>
      </c>
      <c r="B218" s="6" t="s">
        <v>408</v>
      </c>
      <c r="C218" s="126"/>
      <c r="D218" s="126"/>
      <c r="E218" s="254" t="s">
        <v>12</v>
      </c>
      <c r="F218" s="254"/>
      <c r="G218" s="254" t="s">
        <v>90</v>
      </c>
      <c r="H218" s="254"/>
      <c r="J218" s="146"/>
      <c r="L218" s="232"/>
    </row>
    <row r="219" spans="1:12">
      <c r="A219" s="5">
        <v>7</v>
      </c>
      <c r="B219" s="6" t="s">
        <v>409</v>
      </c>
      <c r="C219" s="126"/>
      <c r="D219" s="126"/>
      <c r="E219" s="254" t="s">
        <v>33</v>
      </c>
      <c r="F219" s="254"/>
      <c r="G219" s="254" t="s">
        <v>32</v>
      </c>
      <c r="H219" s="254"/>
      <c r="J219" s="146"/>
    </row>
    <row r="220" spans="1:12">
      <c r="A220" s="5">
        <v>8</v>
      </c>
      <c r="B220" s="6" t="s">
        <v>410</v>
      </c>
      <c r="C220" s="126"/>
      <c r="D220" s="126"/>
      <c r="E220" s="254" t="s">
        <v>12</v>
      </c>
      <c r="F220" s="254"/>
      <c r="G220" s="254" t="s">
        <v>45</v>
      </c>
      <c r="H220" s="254"/>
      <c r="J220" s="146"/>
      <c r="L220" s="232"/>
    </row>
    <row r="221" spans="1:12">
      <c r="A221" s="5">
        <v>9</v>
      </c>
      <c r="B221" s="6" t="s">
        <v>411</v>
      </c>
      <c r="C221" s="126"/>
      <c r="D221" s="126"/>
      <c r="E221" s="254" t="s">
        <v>12</v>
      </c>
      <c r="F221" s="254"/>
      <c r="G221" s="254" t="s">
        <v>45</v>
      </c>
      <c r="H221" s="254"/>
      <c r="J221" s="146"/>
      <c r="L221" s="232"/>
    </row>
    <row r="222" spans="1:12">
      <c r="A222" s="5">
        <v>10</v>
      </c>
      <c r="B222" s="6" t="s">
        <v>412</v>
      </c>
      <c r="C222" s="126"/>
      <c r="D222" s="126"/>
      <c r="E222" s="254" t="s">
        <v>12</v>
      </c>
      <c r="F222" s="254"/>
      <c r="G222" s="254" t="s">
        <v>45</v>
      </c>
      <c r="H222" s="254"/>
      <c r="J222" s="146"/>
      <c r="L222" s="232"/>
    </row>
    <row r="223" spans="1:12">
      <c r="A223" s="5">
        <v>11</v>
      </c>
      <c r="B223" s="6" t="s">
        <v>413</v>
      </c>
      <c r="C223" s="126"/>
      <c r="D223" s="126"/>
      <c r="E223" s="254" t="s">
        <v>12</v>
      </c>
      <c r="F223" s="254"/>
      <c r="G223" s="254" t="s">
        <v>45</v>
      </c>
      <c r="H223" s="254"/>
      <c r="J223" s="146"/>
      <c r="L223" s="232"/>
    </row>
    <row r="224" spans="1:12">
      <c r="A224" s="5">
        <v>12</v>
      </c>
      <c r="B224" s="6" t="s">
        <v>414</v>
      </c>
      <c r="C224" s="126"/>
      <c r="D224" s="126"/>
      <c r="E224" s="254" t="s">
        <v>12</v>
      </c>
      <c r="F224" s="254"/>
      <c r="G224" s="254" t="s">
        <v>45</v>
      </c>
      <c r="H224" s="254"/>
      <c r="J224" s="146"/>
      <c r="L224" s="232"/>
    </row>
    <row r="225" spans="1:12">
      <c r="A225" s="5">
        <v>13</v>
      </c>
      <c r="B225" s="6" t="s">
        <v>415</v>
      </c>
      <c r="C225" s="126"/>
      <c r="D225" s="126"/>
      <c r="E225" s="254" t="s">
        <v>12</v>
      </c>
      <c r="F225" s="254"/>
      <c r="G225" s="254" t="s">
        <v>45</v>
      </c>
      <c r="H225" s="254"/>
      <c r="J225" s="146"/>
      <c r="L225" s="232"/>
    </row>
    <row r="226" spans="1:12">
      <c r="A226" s="5">
        <v>14</v>
      </c>
      <c r="B226" s="6" t="s">
        <v>416</v>
      </c>
      <c r="C226" s="126"/>
      <c r="D226" s="126"/>
      <c r="E226" s="254" t="s">
        <v>12</v>
      </c>
      <c r="F226" s="254"/>
      <c r="G226" s="254" t="s">
        <v>93</v>
      </c>
      <c r="H226" s="254"/>
      <c r="J226" s="146"/>
      <c r="L226" s="232"/>
    </row>
    <row r="227" spans="1:12">
      <c r="A227" s="5">
        <v>15</v>
      </c>
      <c r="B227" s="6" t="s">
        <v>417</v>
      </c>
      <c r="C227" s="126"/>
      <c r="D227" s="126"/>
      <c r="E227" s="254" t="s">
        <v>12</v>
      </c>
      <c r="F227" s="254"/>
      <c r="G227" s="254" t="s">
        <v>93</v>
      </c>
      <c r="H227" s="254"/>
      <c r="J227" s="146"/>
      <c r="L227" s="232"/>
    </row>
    <row r="228" spans="1:12">
      <c r="A228" s="5">
        <v>16</v>
      </c>
      <c r="B228" s="6" t="s">
        <v>418</v>
      </c>
      <c r="C228" s="126"/>
      <c r="D228" s="126"/>
      <c r="E228" s="254" t="s">
        <v>12</v>
      </c>
      <c r="F228" s="254"/>
      <c r="G228" s="254" t="s">
        <v>93</v>
      </c>
      <c r="H228" s="254"/>
      <c r="J228" s="146"/>
      <c r="L228" s="232"/>
    </row>
    <row r="229" spans="1:12">
      <c r="A229" s="5">
        <v>17</v>
      </c>
      <c r="B229" s="6" t="s">
        <v>419</v>
      </c>
      <c r="C229" s="126"/>
      <c r="D229" s="126"/>
      <c r="E229" s="254" t="s">
        <v>12</v>
      </c>
      <c r="F229" s="254"/>
      <c r="G229" s="254" t="s">
        <v>19</v>
      </c>
      <c r="H229" s="254"/>
      <c r="J229" s="146"/>
      <c r="L229" s="232"/>
    </row>
    <row r="230" spans="1:12">
      <c r="A230" s="5">
        <v>18</v>
      </c>
      <c r="B230" s="6" t="s">
        <v>420</v>
      </c>
      <c r="C230" s="126"/>
      <c r="D230" s="126"/>
      <c r="E230" s="254" t="s">
        <v>12</v>
      </c>
      <c r="F230" s="254"/>
      <c r="G230" s="254" t="s">
        <v>19</v>
      </c>
      <c r="H230" s="254"/>
      <c r="J230" s="146"/>
      <c r="L230" s="232"/>
    </row>
    <row r="231" spans="1:12">
      <c r="A231" s="5">
        <v>19</v>
      </c>
      <c r="B231" s="6" t="s">
        <v>421</v>
      </c>
      <c r="C231" s="126"/>
      <c r="D231" s="126"/>
      <c r="E231" s="254" t="s">
        <v>422</v>
      </c>
      <c r="F231" s="254"/>
      <c r="G231" s="254" t="s">
        <v>57</v>
      </c>
      <c r="H231" s="254"/>
      <c r="J231" s="146"/>
      <c r="L231" s="232"/>
    </row>
    <row r="232" spans="1:12">
      <c r="A232" s="5">
        <v>20</v>
      </c>
      <c r="B232" s="6" t="s">
        <v>423</v>
      </c>
      <c r="C232" s="126"/>
      <c r="D232" s="126"/>
      <c r="E232" s="254" t="s">
        <v>422</v>
      </c>
      <c r="F232" s="254"/>
      <c r="G232" s="254" t="s">
        <v>57</v>
      </c>
      <c r="H232" s="254"/>
      <c r="J232" s="146"/>
      <c r="L232" s="232"/>
    </row>
    <row r="233" spans="1:12">
      <c r="A233" s="5">
        <v>21</v>
      </c>
      <c r="B233" s="6" t="s">
        <v>424</v>
      </c>
      <c r="C233" s="126"/>
      <c r="D233" s="126"/>
      <c r="E233" s="254" t="s">
        <v>12</v>
      </c>
      <c r="F233" s="254"/>
      <c r="G233" s="254" t="s">
        <v>71</v>
      </c>
      <c r="H233" s="254"/>
      <c r="J233" s="146"/>
      <c r="L233" s="232"/>
    </row>
    <row r="234" spans="1:12">
      <c r="A234" s="5">
        <v>22</v>
      </c>
      <c r="B234" s="6" t="s">
        <v>425</v>
      </c>
      <c r="C234" s="126"/>
      <c r="D234" s="126"/>
      <c r="E234" s="254" t="s">
        <v>12</v>
      </c>
      <c r="F234" s="254"/>
      <c r="G234" s="254" t="s">
        <v>71</v>
      </c>
      <c r="H234" s="254"/>
      <c r="J234" s="146"/>
      <c r="L234" s="232"/>
    </row>
    <row r="235" spans="1:12">
      <c r="A235" s="5">
        <v>23</v>
      </c>
      <c r="B235" s="6" t="s">
        <v>426</v>
      </c>
      <c r="C235" s="126"/>
      <c r="D235" s="126"/>
      <c r="E235" s="254" t="s">
        <v>12</v>
      </c>
      <c r="F235" s="254"/>
      <c r="G235" s="254" t="s">
        <v>71</v>
      </c>
      <c r="H235" s="254"/>
      <c r="J235" s="146"/>
      <c r="L235" s="232"/>
    </row>
    <row r="236" spans="1:12">
      <c r="A236" s="5">
        <v>24</v>
      </c>
      <c r="B236" s="6" t="s">
        <v>427</v>
      </c>
      <c r="C236" s="126"/>
      <c r="D236" s="126"/>
      <c r="E236" s="6" t="s">
        <v>12</v>
      </c>
      <c r="F236" s="126"/>
      <c r="G236" s="6" t="s">
        <v>36</v>
      </c>
      <c r="H236" s="126"/>
      <c r="J236" s="146"/>
      <c r="L236" s="232"/>
    </row>
    <row r="237" spans="1:12">
      <c r="A237" s="5">
        <v>25</v>
      </c>
      <c r="B237" s="6" t="s">
        <v>428</v>
      </c>
      <c r="C237" s="126"/>
      <c r="D237" s="126"/>
      <c r="E237" s="6" t="s">
        <v>12</v>
      </c>
      <c r="F237" s="126"/>
      <c r="G237" s="6" t="s">
        <v>62</v>
      </c>
      <c r="H237" s="126"/>
      <c r="J237" s="146"/>
      <c r="L237" s="232"/>
    </row>
    <row r="238" spans="1:12">
      <c r="A238" s="5">
        <v>26</v>
      </c>
      <c r="B238" s="6" t="s">
        <v>429</v>
      </c>
      <c r="C238" s="126"/>
      <c r="D238" s="126"/>
      <c r="E238" s="6" t="s">
        <v>12</v>
      </c>
      <c r="F238" s="126"/>
      <c r="G238" s="6" t="s">
        <v>62</v>
      </c>
      <c r="H238" s="126"/>
      <c r="J238" s="146"/>
      <c r="L238" s="232"/>
    </row>
    <row r="239" spans="1:12">
      <c r="A239" s="5">
        <v>27</v>
      </c>
      <c r="B239" s="6" t="s">
        <v>430</v>
      </c>
      <c r="C239" s="126"/>
      <c r="D239" s="126"/>
      <c r="E239" s="6" t="s">
        <v>12</v>
      </c>
      <c r="F239" s="126"/>
      <c r="G239" s="6" t="s">
        <v>62</v>
      </c>
      <c r="H239" s="126"/>
      <c r="J239" s="146"/>
      <c r="L239" s="232"/>
    </row>
    <row r="240" spans="1:12">
      <c r="A240" s="5">
        <v>28</v>
      </c>
      <c r="B240" s="6" t="s">
        <v>431</v>
      </c>
      <c r="C240" s="126"/>
      <c r="D240" s="126"/>
      <c r="E240" s="6" t="s">
        <v>12</v>
      </c>
      <c r="F240" s="126"/>
      <c r="G240" s="6" t="s">
        <v>62</v>
      </c>
      <c r="H240" s="126"/>
      <c r="J240" s="146"/>
      <c r="L240" s="232"/>
    </row>
    <row r="241" spans="1:12">
      <c r="A241" s="5">
        <v>29</v>
      </c>
      <c r="B241" s="6" t="s">
        <v>432</v>
      </c>
      <c r="C241" s="126"/>
      <c r="D241" s="126"/>
      <c r="E241" s="6" t="s">
        <v>12</v>
      </c>
      <c r="F241" s="126"/>
      <c r="G241" s="6" t="s">
        <v>11</v>
      </c>
      <c r="H241" s="126"/>
      <c r="J241" s="146"/>
      <c r="L241" s="232"/>
    </row>
    <row r="242" spans="1:12">
      <c r="A242" s="5">
        <v>30</v>
      </c>
      <c r="B242" s="6" t="s">
        <v>433</v>
      </c>
      <c r="C242" s="126"/>
      <c r="D242" s="126"/>
      <c r="E242" s="6" t="s">
        <v>12</v>
      </c>
      <c r="F242" s="126"/>
      <c r="G242" s="6" t="s">
        <v>62</v>
      </c>
      <c r="H242" s="126"/>
      <c r="J242" s="146"/>
      <c r="L242" s="232"/>
    </row>
    <row r="243" spans="1:12">
      <c r="A243" s="5">
        <v>31</v>
      </c>
      <c r="B243" s="6" t="s">
        <v>434</v>
      </c>
      <c r="C243" s="126"/>
      <c r="D243" s="126"/>
      <c r="E243" s="6" t="s">
        <v>12</v>
      </c>
      <c r="F243" s="126"/>
      <c r="G243" s="6" t="s">
        <v>54</v>
      </c>
      <c r="H243" s="126"/>
      <c r="J243" s="146"/>
      <c r="L243" s="232"/>
    </row>
    <row r="244" spans="1:12">
      <c r="A244" s="5">
        <v>32</v>
      </c>
      <c r="B244" s="6" t="s">
        <v>435</v>
      </c>
      <c r="C244" s="126"/>
      <c r="D244" s="126"/>
      <c r="E244" s="6" t="s">
        <v>12</v>
      </c>
      <c r="F244" s="126"/>
      <c r="G244" s="6" t="s">
        <v>54</v>
      </c>
      <c r="H244" s="126"/>
      <c r="J244" s="146"/>
      <c r="L244" s="232"/>
    </row>
    <row r="245" spans="1:12">
      <c r="A245" s="5">
        <v>33</v>
      </c>
      <c r="B245" s="6" t="s">
        <v>436</v>
      </c>
      <c r="C245" s="126"/>
      <c r="D245" s="126"/>
      <c r="E245" s="6" t="s">
        <v>12</v>
      </c>
      <c r="F245" s="126"/>
      <c r="G245" s="6" t="s">
        <v>76</v>
      </c>
      <c r="H245" s="126"/>
      <c r="J245" s="146"/>
      <c r="L245" s="232"/>
    </row>
    <row r="246" spans="1:12">
      <c r="A246" s="5">
        <v>34</v>
      </c>
      <c r="B246" s="6" t="s">
        <v>437</v>
      </c>
      <c r="C246" s="126"/>
      <c r="D246" s="126"/>
      <c r="E246" s="6" t="s">
        <v>12</v>
      </c>
      <c r="F246" s="126"/>
      <c r="G246" s="6" t="s">
        <v>76</v>
      </c>
      <c r="H246" s="126"/>
      <c r="J246" s="146"/>
      <c r="L246" s="232"/>
    </row>
    <row r="247" spans="1:12">
      <c r="A247" s="5">
        <v>35</v>
      </c>
      <c r="B247" s="6" t="s">
        <v>438</v>
      </c>
      <c r="C247" s="126"/>
      <c r="D247" s="126"/>
      <c r="E247" s="6" t="s">
        <v>12</v>
      </c>
      <c r="F247" s="126"/>
      <c r="G247" s="6" t="s">
        <v>76</v>
      </c>
      <c r="H247" s="126"/>
      <c r="J247" s="146"/>
      <c r="L247" s="232"/>
    </row>
    <row r="248" spans="1:12">
      <c r="A248" s="5">
        <v>36</v>
      </c>
      <c r="B248" s="6" t="s">
        <v>439</v>
      </c>
      <c r="C248" s="126"/>
      <c r="D248" s="126"/>
      <c r="E248" s="6" t="s">
        <v>12</v>
      </c>
      <c r="F248" s="126"/>
      <c r="G248" s="6" t="s">
        <v>76</v>
      </c>
      <c r="H248" s="126"/>
      <c r="J248" s="146"/>
      <c r="L248" s="232"/>
    </row>
    <row r="249" spans="1:12">
      <c r="A249" s="5">
        <v>37</v>
      </c>
      <c r="B249" s="6" t="s">
        <v>440</v>
      </c>
      <c r="C249" s="126"/>
      <c r="D249" s="126"/>
      <c r="E249" s="6" t="s">
        <v>12</v>
      </c>
      <c r="F249" s="126"/>
      <c r="G249" s="6" t="s">
        <v>71</v>
      </c>
      <c r="H249" s="126"/>
      <c r="J249" s="146"/>
      <c r="L249" s="232"/>
    </row>
    <row r="250" spans="1:12">
      <c r="A250" s="5">
        <v>38</v>
      </c>
      <c r="B250" s="6" t="s">
        <v>441</v>
      </c>
      <c r="C250" s="126"/>
      <c r="D250" s="126"/>
      <c r="E250" s="6" t="s">
        <v>12</v>
      </c>
      <c r="F250" s="126"/>
      <c r="G250" s="6" t="s">
        <v>71</v>
      </c>
      <c r="H250" s="126"/>
      <c r="J250" s="146"/>
      <c r="L250" s="232"/>
    </row>
    <row r="251" spans="1:12">
      <c r="A251" s="5">
        <v>39</v>
      </c>
      <c r="B251" s="6" t="s">
        <v>442</v>
      </c>
      <c r="C251" s="126"/>
      <c r="D251" s="126"/>
      <c r="E251" s="6" t="s">
        <v>12</v>
      </c>
      <c r="F251" s="126"/>
      <c r="G251" s="6" t="s">
        <v>71</v>
      </c>
      <c r="H251" s="126"/>
      <c r="J251" s="146"/>
      <c r="L251" s="232"/>
    </row>
    <row r="252" spans="1:12">
      <c r="A252" s="5">
        <v>40</v>
      </c>
      <c r="B252" s="6" t="s">
        <v>443</v>
      </c>
      <c r="C252" s="126"/>
      <c r="D252" s="126"/>
      <c r="E252" s="6" t="s">
        <v>12</v>
      </c>
      <c r="F252" s="126"/>
      <c r="G252" s="6" t="s">
        <v>71</v>
      </c>
      <c r="H252" s="126"/>
      <c r="J252" s="146"/>
      <c r="L252" s="232"/>
    </row>
    <row r="253" spans="1:12">
      <c r="A253" s="5">
        <v>41</v>
      </c>
      <c r="B253" s="6" t="s">
        <v>444</v>
      </c>
      <c r="C253" s="6"/>
      <c r="D253" s="6"/>
      <c r="E253" s="254" t="s">
        <v>12</v>
      </c>
      <c r="F253" s="6"/>
      <c r="G253" s="254" t="s">
        <v>74</v>
      </c>
      <c r="H253" s="126"/>
      <c r="J253" s="146"/>
      <c r="L253" s="232"/>
    </row>
    <row r="254" spans="1:12">
      <c r="A254" s="5">
        <v>42</v>
      </c>
      <c r="B254" s="6" t="s">
        <v>445</v>
      </c>
      <c r="C254" s="126"/>
      <c r="D254" s="126"/>
      <c r="E254" s="254" t="s">
        <v>12</v>
      </c>
      <c r="F254" s="126"/>
      <c r="G254" s="6" t="s">
        <v>96</v>
      </c>
      <c r="H254" s="126"/>
      <c r="J254" s="146"/>
      <c r="L254" s="232"/>
    </row>
    <row r="255" spans="1:12">
      <c r="A255" s="5">
        <v>43</v>
      </c>
      <c r="B255" s="6" t="s">
        <v>446</v>
      </c>
      <c r="C255" s="126"/>
      <c r="D255" s="126"/>
      <c r="E255" s="254" t="s">
        <v>12</v>
      </c>
      <c r="F255" s="126"/>
      <c r="G255" s="6" t="s">
        <v>96</v>
      </c>
      <c r="H255" s="126"/>
      <c r="J255" s="146"/>
      <c r="L255" s="232"/>
    </row>
    <row r="256" spans="1:12">
      <c r="A256" s="5">
        <v>44</v>
      </c>
      <c r="B256" s="6" t="s">
        <v>447</v>
      </c>
      <c r="C256" s="126"/>
      <c r="D256" s="126"/>
      <c r="E256" s="254" t="s">
        <v>12</v>
      </c>
      <c r="F256" s="126"/>
      <c r="G256" s="6" t="s">
        <v>96</v>
      </c>
      <c r="H256" s="126"/>
      <c r="J256" s="146"/>
      <c r="L256" s="232"/>
    </row>
    <row r="257" spans="1:12">
      <c r="A257" s="5">
        <v>45</v>
      </c>
      <c r="B257" s="6" t="s">
        <v>448</v>
      </c>
      <c r="C257" s="126"/>
      <c r="D257" s="126"/>
      <c r="E257" s="254" t="s">
        <v>12</v>
      </c>
      <c r="F257" s="126"/>
      <c r="G257" s="6" t="s">
        <v>89</v>
      </c>
      <c r="H257" s="126"/>
      <c r="J257" s="146"/>
      <c r="L257" s="232"/>
    </row>
    <row r="258" spans="1:12">
      <c r="A258" s="5">
        <v>46</v>
      </c>
      <c r="B258" s="6" t="s">
        <v>449</v>
      </c>
      <c r="C258" s="126"/>
      <c r="D258" s="126"/>
      <c r="E258" s="254" t="s">
        <v>12</v>
      </c>
      <c r="F258" s="126"/>
      <c r="G258" s="6" t="s">
        <v>89</v>
      </c>
      <c r="H258" s="126"/>
      <c r="J258" s="146"/>
      <c r="L258" s="232"/>
    </row>
    <row r="259" spans="1:12">
      <c r="A259" s="5">
        <v>47</v>
      </c>
      <c r="B259" s="6" t="s">
        <v>450</v>
      </c>
      <c r="C259" s="126"/>
      <c r="D259" s="126"/>
      <c r="E259" s="254" t="s">
        <v>12</v>
      </c>
      <c r="F259" s="126"/>
      <c r="G259" s="6" t="s">
        <v>89</v>
      </c>
      <c r="H259" s="126"/>
      <c r="J259" s="146"/>
      <c r="L259" s="232"/>
    </row>
    <row r="260" spans="1:12">
      <c r="A260" s="5">
        <v>48</v>
      </c>
      <c r="B260" s="6" t="s">
        <v>451</v>
      </c>
      <c r="C260" s="126"/>
      <c r="D260" s="126"/>
      <c r="E260" s="254" t="s">
        <v>12</v>
      </c>
      <c r="F260" s="126"/>
      <c r="G260" s="6" t="s">
        <v>89</v>
      </c>
      <c r="H260" s="126"/>
      <c r="J260" s="146"/>
      <c r="L260" s="232"/>
    </row>
    <row r="261" spans="1:12">
      <c r="A261" s="5">
        <v>49</v>
      </c>
      <c r="B261" s="6" t="s">
        <v>452</v>
      </c>
      <c r="C261" s="126"/>
      <c r="D261" s="126"/>
      <c r="E261" s="254" t="s">
        <v>12</v>
      </c>
      <c r="F261" s="126"/>
      <c r="G261" s="6" t="s">
        <v>89</v>
      </c>
      <c r="H261" s="126"/>
      <c r="J261" s="146"/>
      <c r="L261" s="232"/>
    </row>
    <row r="262" spans="1:12">
      <c r="A262" s="5">
        <v>50</v>
      </c>
      <c r="B262" s="6" t="s">
        <v>453</v>
      </c>
      <c r="C262" s="126"/>
      <c r="D262" s="126"/>
      <c r="E262" s="254" t="s">
        <v>12</v>
      </c>
      <c r="F262" s="126"/>
      <c r="G262" s="6" t="s">
        <v>89</v>
      </c>
      <c r="H262" s="126"/>
      <c r="J262" s="146"/>
      <c r="L262" s="232"/>
    </row>
    <row r="263" spans="1:12">
      <c r="A263" s="5">
        <v>51</v>
      </c>
      <c r="B263" s="6" t="s">
        <v>454</v>
      </c>
      <c r="C263" s="126"/>
      <c r="D263" s="126"/>
      <c r="E263" s="254" t="s">
        <v>12</v>
      </c>
      <c r="F263" s="126"/>
      <c r="G263" s="6" t="s">
        <v>89</v>
      </c>
      <c r="H263" s="126"/>
      <c r="J263" s="146"/>
      <c r="L263" s="232"/>
    </row>
    <row r="264" spans="1:12">
      <c r="A264" s="5">
        <v>52</v>
      </c>
      <c r="B264" s="6" t="s">
        <v>369</v>
      </c>
      <c r="C264" s="126"/>
      <c r="D264" s="126"/>
      <c r="E264" s="254" t="s">
        <v>12</v>
      </c>
      <c r="F264" s="126"/>
      <c r="G264" s="6" t="s">
        <v>82</v>
      </c>
      <c r="H264" s="126"/>
      <c r="J264" s="146"/>
      <c r="L264" s="232"/>
    </row>
    <row r="265" spans="1:12">
      <c r="A265" s="5">
        <v>53</v>
      </c>
      <c r="B265" s="6" t="s">
        <v>455</v>
      </c>
      <c r="C265" s="126"/>
      <c r="D265" s="126"/>
      <c r="E265" s="254" t="s">
        <v>12</v>
      </c>
      <c r="F265" s="126"/>
      <c r="G265" s="6" t="s">
        <v>82</v>
      </c>
      <c r="H265" s="126"/>
      <c r="J265" s="146"/>
      <c r="L265" s="232"/>
    </row>
    <row r="266" spans="1:12">
      <c r="A266" s="5">
        <v>54</v>
      </c>
      <c r="B266" s="6" t="s">
        <v>456</v>
      </c>
      <c r="C266" s="126"/>
      <c r="D266" s="126"/>
      <c r="E266" s="254" t="s">
        <v>12</v>
      </c>
      <c r="F266" s="126"/>
      <c r="G266" s="6" t="s">
        <v>82</v>
      </c>
      <c r="H266" s="126"/>
      <c r="J266" s="146"/>
      <c r="L266" s="232"/>
    </row>
    <row r="267" spans="1:12">
      <c r="A267" s="5">
        <v>55</v>
      </c>
      <c r="B267" s="6" t="s">
        <v>457</v>
      </c>
      <c r="C267" s="126"/>
      <c r="D267" s="126"/>
      <c r="E267" s="254" t="s">
        <v>12</v>
      </c>
      <c r="F267" s="126"/>
      <c r="G267" s="6" t="s">
        <v>82</v>
      </c>
      <c r="H267" s="126"/>
      <c r="J267" s="146"/>
      <c r="L267" s="232"/>
    </row>
    <row r="268" spans="1:12">
      <c r="A268" s="5">
        <v>56</v>
      </c>
      <c r="B268" s="6" t="s">
        <v>458</v>
      </c>
      <c r="C268" s="126"/>
      <c r="D268" s="126"/>
      <c r="E268" s="254" t="s">
        <v>12</v>
      </c>
      <c r="F268" s="126"/>
      <c r="G268" s="6" t="s">
        <v>82</v>
      </c>
      <c r="H268" s="126"/>
      <c r="J268" s="146"/>
      <c r="L268" s="232"/>
    </row>
    <row r="269" spans="1:12">
      <c r="A269" s="5">
        <v>57</v>
      </c>
      <c r="B269" s="6" t="s">
        <v>459</v>
      </c>
      <c r="C269" s="126"/>
      <c r="D269" s="126"/>
      <c r="E269" s="254" t="s">
        <v>12</v>
      </c>
      <c r="F269" s="126"/>
      <c r="G269" s="6" t="s">
        <v>163</v>
      </c>
      <c r="H269" s="126"/>
      <c r="J269" s="146"/>
      <c r="L269" s="232"/>
    </row>
    <row r="270" spans="1:12">
      <c r="A270" s="5">
        <v>58</v>
      </c>
      <c r="B270" s="6" t="s">
        <v>460</v>
      </c>
      <c r="C270" s="126"/>
      <c r="D270" s="126"/>
      <c r="E270" s="254" t="s">
        <v>12</v>
      </c>
      <c r="F270" s="126"/>
      <c r="G270" s="6" t="s">
        <v>163</v>
      </c>
      <c r="H270" s="126"/>
      <c r="J270" s="146"/>
      <c r="L270" s="232"/>
    </row>
    <row r="272" spans="1:12">
      <c r="A272" s="279" t="s">
        <v>461</v>
      </c>
      <c r="B272" s="279"/>
      <c r="C272" s="279"/>
      <c r="D272" s="279"/>
      <c r="E272" s="279"/>
      <c r="F272" s="279"/>
      <c r="G272" s="279"/>
      <c r="H272" s="279"/>
      <c r="I272" s="279"/>
      <c r="J272" s="279"/>
    </row>
    <row r="273" spans="1:10">
      <c r="A273" s="279"/>
      <c r="B273" s="279"/>
      <c r="C273" s="279"/>
      <c r="D273" s="279"/>
      <c r="E273" s="279"/>
      <c r="F273" s="279"/>
      <c r="G273" s="279"/>
      <c r="H273" s="279"/>
      <c r="I273" s="279"/>
      <c r="J273" s="279"/>
    </row>
    <row r="274" spans="1:10">
      <c r="A274" s="4" t="s">
        <v>5</v>
      </c>
      <c r="B274" s="161" t="s">
        <v>99</v>
      </c>
      <c r="C274" s="7"/>
      <c r="D274" s="7"/>
      <c r="E274" s="161" t="s">
        <v>7</v>
      </c>
      <c r="F274" s="4"/>
      <c r="G274" s="161" t="s">
        <v>100</v>
      </c>
      <c r="H274" s="4"/>
      <c r="I274" s="233" t="s">
        <v>9</v>
      </c>
      <c r="J274" s="4" t="s">
        <v>10</v>
      </c>
    </row>
    <row r="275" spans="1:10">
      <c r="A275" s="5">
        <v>1</v>
      </c>
      <c r="B275" s="6" t="s">
        <v>462</v>
      </c>
      <c r="C275" s="6"/>
      <c r="D275" s="6"/>
      <c r="E275" s="254" t="s">
        <v>12</v>
      </c>
      <c r="F275" s="6"/>
      <c r="G275" s="256"/>
      <c r="H275" s="126"/>
      <c r="J275" s="146"/>
    </row>
    <row r="276" spans="1:10">
      <c r="A276" s="5">
        <v>2</v>
      </c>
      <c r="B276" s="6" t="s">
        <v>463</v>
      </c>
      <c r="C276" s="6"/>
      <c r="D276" s="6"/>
      <c r="E276" s="6" t="s">
        <v>33</v>
      </c>
      <c r="F276" s="6"/>
      <c r="G276" s="6"/>
      <c r="H276" s="6"/>
      <c r="J276" s="146"/>
    </row>
    <row r="277" spans="1:10">
      <c r="A277" s="5">
        <v>3</v>
      </c>
      <c r="B277" s="6" t="s">
        <v>464</v>
      </c>
      <c r="C277" s="6"/>
      <c r="D277" s="6"/>
      <c r="E277" s="6" t="s">
        <v>12</v>
      </c>
      <c r="F277" s="6"/>
      <c r="G277" s="6"/>
      <c r="H277" s="6"/>
      <c r="J277" s="146"/>
    </row>
    <row r="278" spans="1:10">
      <c r="A278" s="5">
        <v>4</v>
      </c>
      <c r="B278" s="6" t="s">
        <v>465</v>
      </c>
      <c r="C278" s="6"/>
      <c r="D278" s="6"/>
      <c r="E278" s="6" t="s">
        <v>12</v>
      </c>
      <c r="F278" s="6"/>
      <c r="G278" s="6"/>
      <c r="H278" s="6"/>
      <c r="J278" s="146"/>
    </row>
    <row r="279" spans="1:10">
      <c r="A279" s="5">
        <v>5</v>
      </c>
      <c r="B279" s="6" t="s">
        <v>466</v>
      </c>
      <c r="C279" s="6"/>
      <c r="D279" s="6"/>
      <c r="E279" s="6" t="s">
        <v>33</v>
      </c>
      <c r="F279" s="6"/>
      <c r="G279" s="6"/>
      <c r="H279" s="6"/>
      <c r="J279" s="146"/>
    </row>
    <row r="280" spans="1:10">
      <c r="A280" s="5">
        <v>6</v>
      </c>
      <c r="B280" s="6" t="s">
        <v>467</v>
      </c>
      <c r="C280" s="126"/>
      <c r="D280" s="126"/>
      <c r="E280" s="6" t="s">
        <v>12</v>
      </c>
      <c r="F280" s="126"/>
      <c r="G280" s="6"/>
      <c r="H280" s="126"/>
      <c r="J280" s="146"/>
    </row>
    <row r="281" spans="1:10">
      <c r="A281" s="5">
        <v>7</v>
      </c>
      <c r="B281" s="6" t="s">
        <v>468</v>
      </c>
      <c r="C281" s="126"/>
      <c r="D281" s="126"/>
      <c r="E281" s="6" t="s">
        <v>12</v>
      </c>
      <c r="F281" s="126"/>
      <c r="G281" s="6"/>
      <c r="H281" s="126"/>
      <c r="J281" s="146"/>
    </row>
    <row r="282" spans="1:10">
      <c r="A282" s="5">
        <v>8</v>
      </c>
      <c r="B282" s="6" t="s">
        <v>469</v>
      </c>
      <c r="E282" s="6" t="s">
        <v>12</v>
      </c>
      <c r="J282" s="146"/>
    </row>
    <row r="283" spans="1:10">
      <c r="A283" s="5">
        <v>9</v>
      </c>
      <c r="B283" s="6" t="s">
        <v>470</v>
      </c>
      <c r="E283" s="6" t="s">
        <v>12</v>
      </c>
      <c r="J283" s="146"/>
    </row>
    <row r="284" spans="1:10">
      <c r="A284" s="5">
        <v>10</v>
      </c>
      <c r="B284" s="6" t="s">
        <v>471</v>
      </c>
      <c r="E284" s="6" t="s">
        <v>12</v>
      </c>
      <c r="J284" s="146"/>
    </row>
    <row r="285" spans="1:10">
      <c r="A285" s="5">
        <v>11</v>
      </c>
      <c r="B285" s="6" t="s">
        <v>472</v>
      </c>
      <c r="E285" s="6" t="s">
        <v>12</v>
      </c>
      <c r="J285" s="146"/>
    </row>
    <row r="286" spans="1:10">
      <c r="A286" s="5">
        <v>12</v>
      </c>
      <c r="B286" s="6" t="s">
        <v>473</v>
      </c>
      <c r="E286" s="6" t="s">
        <v>12</v>
      </c>
      <c r="J286" s="146"/>
    </row>
    <row r="287" spans="1:10">
      <c r="A287" s="5">
        <v>13</v>
      </c>
      <c r="B287" s="6" t="s">
        <v>474</v>
      </c>
      <c r="E287" s="6" t="s">
        <v>12</v>
      </c>
      <c r="J287" s="146"/>
    </row>
    <row r="288" spans="1:10">
      <c r="A288" s="5">
        <v>14</v>
      </c>
      <c r="B288" s="6" t="s">
        <v>475</v>
      </c>
      <c r="E288" s="6" t="s">
        <v>12</v>
      </c>
      <c r="J288" s="146"/>
    </row>
    <row r="289" spans="1:10">
      <c r="A289" s="5">
        <v>15</v>
      </c>
      <c r="B289" s="6" t="s">
        <v>476</v>
      </c>
      <c r="E289" s="6" t="s">
        <v>12</v>
      </c>
      <c r="J289" s="146"/>
    </row>
    <row r="290" spans="1:10">
      <c r="A290" s="5">
        <v>16</v>
      </c>
      <c r="B290" s="6" t="s">
        <v>477</v>
      </c>
      <c r="E290" s="6" t="s">
        <v>12</v>
      </c>
      <c r="J290" s="146"/>
    </row>
    <row r="291" spans="1:10">
      <c r="A291" s="5">
        <v>17</v>
      </c>
      <c r="B291" s="6" t="s">
        <v>478</v>
      </c>
      <c r="E291" s="6" t="s">
        <v>12</v>
      </c>
      <c r="J291" s="146"/>
    </row>
    <row r="292" spans="1:10">
      <c r="A292" s="5">
        <v>18</v>
      </c>
      <c r="B292" s="6" t="s">
        <v>479</v>
      </c>
      <c r="E292" s="6" t="s">
        <v>12</v>
      </c>
      <c r="J292" s="146"/>
    </row>
    <row r="293" spans="1:10">
      <c r="A293" s="5">
        <v>19</v>
      </c>
      <c r="B293" s="6" t="s">
        <v>480</v>
      </c>
      <c r="E293" s="6" t="s">
        <v>12</v>
      </c>
      <c r="J293" s="146"/>
    </row>
    <row r="294" spans="1:10">
      <c r="A294" s="5">
        <v>20</v>
      </c>
      <c r="B294" s="6" t="s">
        <v>481</v>
      </c>
      <c r="E294" s="6" t="s">
        <v>12</v>
      </c>
      <c r="J294" s="146"/>
    </row>
    <row r="295" spans="1:10">
      <c r="A295" s="5">
        <v>21</v>
      </c>
      <c r="B295" s="6" t="s">
        <v>482</v>
      </c>
      <c r="E295" s="6" t="s">
        <v>12</v>
      </c>
      <c r="J295" s="146"/>
    </row>
    <row r="296" spans="1:10">
      <c r="A296" s="5">
        <v>22</v>
      </c>
      <c r="B296" s="6" t="s">
        <v>483</v>
      </c>
      <c r="E296" s="6" t="s">
        <v>12</v>
      </c>
      <c r="J296" s="146"/>
    </row>
    <row r="297" spans="1:10">
      <c r="A297" s="5">
        <v>23</v>
      </c>
      <c r="B297" s="6" t="s">
        <v>484</v>
      </c>
      <c r="E297" s="6" t="s">
        <v>12</v>
      </c>
      <c r="J297" s="146"/>
    </row>
    <row r="298" spans="1:10">
      <c r="A298" s="5">
        <v>24</v>
      </c>
      <c r="B298" s="6" t="s">
        <v>485</v>
      </c>
      <c r="E298" s="6" t="s">
        <v>12</v>
      </c>
      <c r="J298" s="146"/>
    </row>
    <row r="299" spans="1:10">
      <c r="A299" s="5">
        <v>25</v>
      </c>
      <c r="B299" s="6" t="s">
        <v>486</v>
      </c>
      <c r="E299" s="6" t="s">
        <v>12</v>
      </c>
      <c r="J299" s="146"/>
    </row>
    <row r="300" spans="1:10">
      <c r="A300" s="5">
        <v>26</v>
      </c>
      <c r="B300" s="6" t="s">
        <v>487</v>
      </c>
      <c r="E300" s="6" t="s">
        <v>12</v>
      </c>
      <c r="J300" s="146"/>
    </row>
    <row r="301" spans="1:10">
      <c r="A301" s="5">
        <v>27</v>
      </c>
      <c r="B301" s="6" t="s">
        <v>488</v>
      </c>
      <c r="E301" s="6" t="s">
        <v>12</v>
      </c>
      <c r="J301" s="146"/>
    </row>
    <row r="302" spans="1:10">
      <c r="A302" s="5">
        <v>28</v>
      </c>
      <c r="B302" s="6" t="s">
        <v>489</v>
      </c>
      <c r="E302" s="6" t="s">
        <v>12</v>
      </c>
      <c r="J302" s="146"/>
    </row>
    <row r="303" spans="1:10">
      <c r="A303" s="5">
        <v>29</v>
      </c>
      <c r="B303" s="6" t="s">
        <v>490</v>
      </c>
      <c r="E303" s="6" t="s">
        <v>12</v>
      </c>
      <c r="J303" s="146"/>
    </row>
    <row r="304" spans="1:10">
      <c r="A304" s="5">
        <v>30</v>
      </c>
      <c r="B304" s="6" t="s">
        <v>491</v>
      </c>
      <c r="E304" s="6" t="s">
        <v>23</v>
      </c>
      <c r="J304" s="146"/>
    </row>
    <row r="305" spans="1:10">
      <c r="A305" s="5">
        <v>31</v>
      </c>
      <c r="B305" s="6" t="s">
        <v>492</v>
      </c>
      <c r="E305" s="6" t="s">
        <v>23</v>
      </c>
      <c r="J305" s="146"/>
    </row>
    <row r="306" spans="1:10">
      <c r="A306" s="5">
        <v>32</v>
      </c>
      <c r="B306" s="6" t="s">
        <v>493</v>
      </c>
      <c r="E306" s="6" t="s">
        <v>12</v>
      </c>
      <c r="J306" s="146"/>
    </row>
    <row r="307" spans="1:10">
      <c r="A307" s="5">
        <v>33</v>
      </c>
      <c r="B307" s="6" t="s">
        <v>494</v>
      </c>
      <c r="E307" s="6" t="s">
        <v>12</v>
      </c>
      <c r="J307" s="146"/>
    </row>
    <row r="308" spans="1:10">
      <c r="A308" s="5">
        <v>34</v>
      </c>
      <c r="B308" s="6" t="s">
        <v>495</v>
      </c>
      <c r="E308" s="6" t="s">
        <v>12</v>
      </c>
      <c r="J308" s="146"/>
    </row>
    <row r="309" spans="1:10">
      <c r="A309" s="5">
        <v>35</v>
      </c>
      <c r="B309" s="6" t="s">
        <v>496</v>
      </c>
      <c r="E309" s="6" t="s">
        <v>12</v>
      </c>
      <c r="J309" s="146"/>
    </row>
    <row r="310" spans="1:10">
      <c r="A310" s="5">
        <v>36</v>
      </c>
      <c r="B310" s="6" t="s">
        <v>497</v>
      </c>
      <c r="E310" s="6" t="s">
        <v>12</v>
      </c>
      <c r="J310" s="146"/>
    </row>
    <row r="311" spans="1:10">
      <c r="A311" s="5">
        <v>37</v>
      </c>
      <c r="B311" s="6" t="s">
        <v>498</v>
      </c>
      <c r="E311" s="6" t="s">
        <v>12</v>
      </c>
      <c r="J311" s="146"/>
    </row>
    <row r="312" spans="1:10">
      <c r="A312" s="5">
        <v>38</v>
      </c>
      <c r="B312" s="6" t="s">
        <v>499</v>
      </c>
      <c r="E312" s="6" t="s">
        <v>12</v>
      </c>
      <c r="J312" s="146"/>
    </row>
    <row r="313" spans="1:10">
      <c r="A313" s="5">
        <v>39</v>
      </c>
      <c r="B313" s="6" t="s">
        <v>500</v>
      </c>
      <c r="E313" s="6" t="s">
        <v>12</v>
      </c>
      <c r="J313" s="146"/>
    </row>
    <row r="314" spans="1:10">
      <c r="A314" s="5">
        <v>40</v>
      </c>
      <c r="B314" s="6" t="s">
        <v>501</v>
      </c>
      <c r="E314" s="6" t="s">
        <v>12</v>
      </c>
      <c r="J314" s="146"/>
    </row>
    <row r="315" spans="1:10">
      <c r="A315" s="5">
        <v>41</v>
      </c>
      <c r="B315" s="6" t="s">
        <v>502</v>
      </c>
      <c r="E315" s="6" t="s">
        <v>12</v>
      </c>
      <c r="J315" s="146"/>
    </row>
    <row r="316" spans="1:10">
      <c r="A316" s="5">
        <v>42</v>
      </c>
      <c r="B316" s="6" t="s">
        <v>503</v>
      </c>
      <c r="E316" s="6" t="s">
        <v>12</v>
      </c>
      <c r="J316" s="146"/>
    </row>
    <row r="317" spans="1:10">
      <c r="A317" s="5">
        <v>43</v>
      </c>
      <c r="B317" s="6" t="s">
        <v>504</v>
      </c>
      <c r="E317" s="6" t="s">
        <v>12</v>
      </c>
      <c r="J317" s="146"/>
    </row>
    <row r="318" spans="1:10">
      <c r="A318" s="5">
        <v>44</v>
      </c>
      <c r="B318" s="6" t="s">
        <v>505</v>
      </c>
      <c r="E318" s="6" t="s">
        <v>12</v>
      </c>
      <c r="J318" s="146"/>
    </row>
    <row r="319" spans="1:10">
      <c r="A319" s="5">
        <v>45</v>
      </c>
      <c r="B319" s="6" t="s">
        <v>506</v>
      </c>
      <c r="E319" s="6" t="s">
        <v>12</v>
      </c>
      <c r="J319" s="146"/>
    </row>
    <row r="320" spans="1:10">
      <c r="A320" s="5">
        <v>46</v>
      </c>
      <c r="B320" s="6" t="s">
        <v>507</v>
      </c>
      <c r="E320" s="6" t="s">
        <v>12</v>
      </c>
      <c r="J320" s="146"/>
    </row>
    <row r="321" spans="1:10">
      <c r="A321" s="5">
        <v>47</v>
      </c>
      <c r="B321" s="6" t="s">
        <v>508</v>
      </c>
      <c r="E321" s="6" t="s">
        <v>12</v>
      </c>
      <c r="J321" s="146"/>
    </row>
    <row r="322" spans="1:10">
      <c r="A322" s="5">
        <v>48</v>
      </c>
      <c r="B322" s="6" t="s">
        <v>509</v>
      </c>
      <c r="E322" s="6" t="s">
        <v>12</v>
      </c>
      <c r="J322" s="146"/>
    </row>
    <row r="323" spans="1:10">
      <c r="A323" s="5">
        <v>49</v>
      </c>
      <c r="B323" s="6" t="s">
        <v>510</v>
      </c>
      <c r="E323" s="6" t="s">
        <v>12</v>
      </c>
      <c r="J323" s="146"/>
    </row>
    <row r="324" spans="1:10">
      <c r="A324" s="5">
        <v>50</v>
      </c>
      <c r="B324" s="6" t="s">
        <v>511</v>
      </c>
      <c r="E324" s="6" t="s">
        <v>12</v>
      </c>
      <c r="J324" s="146"/>
    </row>
    <row r="325" spans="1:10">
      <c r="A325" s="5">
        <v>51</v>
      </c>
      <c r="B325" s="6" t="s">
        <v>512</v>
      </c>
      <c r="E325" s="6" t="s">
        <v>12</v>
      </c>
      <c r="J325" s="146"/>
    </row>
    <row r="326" spans="1:10">
      <c r="A326" s="5">
        <v>52</v>
      </c>
      <c r="B326" s="6" t="s">
        <v>513</v>
      </c>
      <c r="E326" s="6" t="s">
        <v>12</v>
      </c>
      <c r="J326" s="146"/>
    </row>
    <row r="327" spans="1:10">
      <c r="A327" s="5">
        <v>53</v>
      </c>
      <c r="B327" s="6" t="s">
        <v>514</v>
      </c>
      <c r="E327" s="6" t="s">
        <v>12</v>
      </c>
      <c r="J327" s="146"/>
    </row>
    <row r="328" spans="1:10">
      <c r="A328" s="5">
        <v>54</v>
      </c>
      <c r="B328" s="6" t="s">
        <v>515</v>
      </c>
      <c r="E328" s="6" t="s">
        <v>23</v>
      </c>
      <c r="J328" s="146"/>
    </row>
    <row r="329" spans="1:10">
      <c r="A329" s="5">
        <v>55</v>
      </c>
      <c r="B329" s="6" t="s">
        <v>516</v>
      </c>
      <c r="E329" s="6" t="s">
        <v>23</v>
      </c>
      <c r="J329" s="146"/>
    </row>
    <row r="330" spans="1:10">
      <c r="A330" s="5">
        <v>56</v>
      </c>
      <c r="B330" s="6" t="s">
        <v>517</v>
      </c>
      <c r="E330" s="6" t="s">
        <v>12</v>
      </c>
      <c r="J330" s="146"/>
    </row>
    <row r="331" spans="1:10">
      <c r="A331" s="5">
        <v>57</v>
      </c>
      <c r="B331" s="6" t="s">
        <v>518</v>
      </c>
      <c r="E331" s="6" t="s">
        <v>12</v>
      </c>
      <c r="J331" s="146"/>
    </row>
    <row r="332" spans="1:10">
      <c r="A332" s="5">
        <v>58</v>
      </c>
      <c r="B332" s="6" t="s">
        <v>519</v>
      </c>
      <c r="E332" s="6" t="s">
        <v>12</v>
      </c>
      <c r="J332" s="146"/>
    </row>
    <row r="333" spans="1:10">
      <c r="A333" s="5">
        <v>59</v>
      </c>
      <c r="B333" s="6" t="s">
        <v>520</v>
      </c>
      <c r="E333" s="6" t="s">
        <v>12</v>
      </c>
      <c r="J333" s="146"/>
    </row>
    <row r="334" spans="1:10">
      <c r="A334" s="5">
        <v>60</v>
      </c>
      <c r="B334" s="6" t="s">
        <v>521</v>
      </c>
      <c r="E334" s="6" t="s">
        <v>12</v>
      </c>
      <c r="J334" s="146"/>
    </row>
    <row r="335" spans="1:10">
      <c r="A335" s="5">
        <v>61</v>
      </c>
      <c r="B335" s="6" t="s">
        <v>522</v>
      </c>
      <c r="E335" s="6" t="s">
        <v>12</v>
      </c>
      <c r="J335" s="146"/>
    </row>
    <row r="336" spans="1:10">
      <c r="A336" s="5">
        <v>62</v>
      </c>
      <c r="B336" s="6" t="s">
        <v>523</v>
      </c>
      <c r="E336" s="6" t="s">
        <v>12</v>
      </c>
      <c r="J336" s="146"/>
    </row>
    <row r="337" spans="1:10">
      <c r="A337" s="5">
        <v>63</v>
      </c>
      <c r="B337" s="6" t="s">
        <v>524</v>
      </c>
      <c r="E337" s="6" t="s">
        <v>12</v>
      </c>
      <c r="J337" s="146"/>
    </row>
    <row r="338" spans="1:10">
      <c r="A338" s="5">
        <v>64</v>
      </c>
      <c r="B338" s="6" t="s">
        <v>525</v>
      </c>
      <c r="E338" s="6" t="s">
        <v>12</v>
      </c>
      <c r="J338" s="146"/>
    </row>
    <row r="339" spans="1:10">
      <c r="A339" s="5">
        <v>65</v>
      </c>
      <c r="B339" s="6" t="s">
        <v>526</v>
      </c>
      <c r="E339" s="6" t="s">
        <v>12</v>
      </c>
      <c r="J339" s="146"/>
    </row>
  </sheetData>
  <sheetProtection selectLockedCells="1" selectUnlockedCells="1"/>
  <mergeCells count="13">
    <mergeCell ref="A272:J273"/>
    <mergeCell ref="D1:J1"/>
    <mergeCell ref="D2:J2"/>
    <mergeCell ref="D3:J3"/>
    <mergeCell ref="A192:J193"/>
    <mergeCell ref="A210:J211"/>
    <mergeCell ref="A201:J202"/>
    <mergeCell ref="D4:J4"/>
    <mergeCell ref="A6:J7"/>
    <mergeCell ref="A42:J43"/>
    <mergeCell ref="A122:J123"/>
    <mergeCell ref="A170:J171"/>
    <mergeCell ref="A184:J185"/>
  </mergeCells>
  <phoneticPr fontId="39" type="noConversion"/>
  <pageMargins left="0.35433070866141736" right="0.35433070866141736" top="0.39370078740157483" bottom="0.39370078740157483" header="0.51181102362204722" footer="0.51181102362204722"/>
  <pageSetup paperSize="9" scale="79" firstPageNumber="0" orientation="portrait" horizontalDpi="300" verticalDpi="300" r:id="rId1"/>
  <headerFooter alignWithMargins="0"/>
  <rowBreaks count="4" manualBreakCount="4">
    <brk id="41" max="16383" man="1"/>
    <brk id="121" max="16383" man="1"/>
    <brk id="169" max="16383" man="1"/>
    <brk id="209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V1894"/>
  <sheetViews>
    <sheetView zoomScaleNormal="100" workbookViewId="0" xr3:uid="{958C4451-9541-5A59-BF78-D2F731DF1C81}">
      <selection activeCell="E331" sqref="E331"/>
    </sheetView>
  </sheetViews>
  <sheetFormatPr defaultColWidth="8.85546875" defaultRowHeight="12.75" outlineLevelRow="1"/>
  <cols>
    <col min="1" max="2" width="19.7109375" customWidth="1"/>
    <col min="3" max="13" width="3.7109375" customWidth="1"/>
    <col min="14" max="16" width="0.85546875" customWidth="1"/>
    <col min="17" max="17" width="19.42578125" customWidth="1"/>
    <col min="18" max="18" width="3.7109375" customWidth="1"/>
  </cols>
  <sheetData>
    <row r="1" spans="1:18" ht="25.5" customHeight="1">
      <c r="A1" s="9"/>
      <c r="B1" s="283" t="s">
        <v>0</v>
      </c>
      <c r="C1" s="283"/>
      <c r="D1" s="283"/>
      <c r="E1" s="283"/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10"/>
    </row>
    <row r="2" spans="1:18" ht="25.5" customHeight="1">
      <c r="A2" s="8"/>
      <c r="B2" s="283" t="s">
        <v>1</v>
      </c>
      <c r="C2" s="283"/>
      <c r="D2" s="283"/>
      <c r="E2" s="283"/>
      <c r="F2" s="283"/>
      <c r="G2" s="283"/>
      <c r="H2" s="283"/>
      <c r="I2" s="283"/>
      <c r="J2" s="283"/>
      <c r="K2" s="283"/>
      <c r="L2" s="283"/>
      <c r="M2" s="283"/>
      <c r="N2" s="283"/>
      <c r="O2" s="283"/>
      <c r="P2" s="283"/>
      <c r="Q2" s="283"/>
      <c r="R2" s="11"/>
    </row>
    <row r="3" spans="1:18" ht="25.5" customHeight="1">
      <c r="A3" s="8"/>
      <c r="B3" s="284" t="s">
        <v>2</v>
      </c>
      <c r="C3" s="284"/>
      <c r="D3" s="284"/>
      <c r="E3" s="284"/>
      <c r="F3" s="284"/>
      <c r="G3" s="284"/>
      <c r="H3" s="284"/>
      <c r="I3" s="284"/>
      <c r="J3" s="284"/>
      <c r="K3" s="284"/>
      <c r="L3" s="284"/>
      <c r="M3" s="284"/>
      <c r="N3" s="284"/>
      <c r="O3" s="284"/>
      <c r="P3" s="284"/>
      <c r="Q3" s="284"/>
      <c r="R3" s="12"/>
    </row>
    <row r="4" spans="1:18" ht="25.5" customHeight="1">
      <c r="A4" s="8"/>
      <c r="B4" s="285" t="s">
        <v>527</v>
      </c>
      <c r="C4" s="285"/>
      <c r="D4" s="285"/>
      <c r="E4" s="285"/>
      <c r="F4" s="285"/>
      <c r="G4" s="285"/>
      <c r="H4" s="285"/>
      <c r="I4" s="285"/>
      <c r="J4" s="285"/>
      <c r="K4" s="285"/>
      <c r="L4" s="285"/>
      <c r="M4" s="285"/>
      <c r="N4" s="285"/>
      <c r="O4" s="285"/>
      <c r="P4" s="285"/>
      <c r="Q4" s="285"/>
      <c r="R4" s="12"/>
    </row>
    <row r="5" spans="1:18" ht="25.5" customHeight="1">
      <c r="A5" s="8"/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5"/>
      <c r="Q5" s="13"/>
      <c r="R5" s="12"/>
    </row>
    <row r="6" spans="1:18" ht="19.5">
      <c r="A6" s="16" t="s">
        <v>528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8"/>
    </row>
    <row r="7" spans="1:18">
      <c r="A7" s="18" t="s">
        <v>529</v>
      </c>
      <c r="B7" s="18"/>
      <c r="C7" s="19" t="s">
        <v>530</v>
      </c>
      <c r="D7" s="273" t="s">
        <v>531</v>
      </c>
      <c r="E7" s="273" t="s">
        <v>532</v>
      </c>
      <c r="F7" s="20" t="s">
        <v>533</v>
      </c>
      <c r="G7" s="20" t="s">
        <v>534</v>
      </c>
      <c r="H7" s="20" t="s">
        <v>535</v>
      </c>
      <c r="I7" s="273" t="s">
        <v>536</v>
      </c>
      <c r="J7" s="273" t="s">
        <v>537</v>
      </c>
      <c r="K7" s="273" t="s">
        <v>538</v>
      </c>
      <c r="L7" s="273" t="s">
        <v>539</v>
      </c>
      <c r="M7" s="273" t="s">
        <v>540</v>
      </c>
      <c r="N7" s="273"/>
      <c r="O7" s="273"/>
      <c r="P7" s="21"/>
      <c r="Q7" s="18" t="s">
        <v>541</v>
      </c>
      <c r="R7" s="22"/>
    </row>
    <row r="8" spans="1:18">
      <c r="A8" s="149" t="str">
        <f>Iscritti!B9</f>
        <v>F.lli Bari Reggio Emilia</v>
      </c>
      <c r="B8" s="24"/>
      <c r="C8" s="38">
        <f>3*E8+F8</f>
        <v>9</v>
      </c>
      <c r="D8" s="43">
        <f>SUM(E8:G8)</f>
        <v>3</v>
      </c>
      <c r="E8" s="43">
        <f>SUM(F13+F15+F17)</f>
        <v>3</v>
      </c>
      <c r="F8" s="43">
        <f>SUM(G13+G15+G17)</f>
        <v>0</v>
      </c>
      <c r="G8" s="43">
        <f>SUM(H13+H15+H17)</f>
        <v>0</v>
      </c>
      <c r="H8" s="47">
        <f>SUM(D13,D15,D17)</f>
        <v>10</v>
      </c>
      <c r="I8" s="47">
        <f>SUM(E13,E15,E17)</f>
        <v>0</v>
      </c>
      <c r="J8" s="43">
        <f>H8-I8</f>
        <v>10</v>
      </c>
      <c r="K8" s="43">
        <f>D26+D40+D54</f>
        <v>52</v>
      </c>
      <c r="L8" s="43">
        <f>E26+E40+E54</f>
        <v>11</v>
      </c>
      <c r="M8" s="43">
        <f>K8-L8</f>
        <v>41</v>
      </c>
      <c r="N8" s="25">
        <f>(C8*10000)+(J8*1000)+(H8*100)+(M8*10)+K8</f>
        <v>101462</v>
      </c>
      <c r="O8" s="25" t="str">
        <f>+A8</f>
        <v>F.lli Bari Reggio Emilia</v>
      </c>
      <c r="P8" s="25">
        <f>LARGE(N8:N11,1)</f>
        <v>101462</v>
      </c>
      <c r="Q8" s="137" t="str">
        <f>IF(SUM(C8:C11)=0,"",VLOOKUP(P8,N8:O11,2,FALSE))</f>
        <v>F.lli Bari Reggio Emilia</v>
      </c>
      <c r="R8" s="22"/>
    </row>
    <row r="9" spans="1:18">
      <c r="A9" s="149" t="str">
        <f>Iscritti!B24</f>
        <v>Rain 1970</v>
      </c>
      <c r="B9" s="24"/>
      <c r="C9" s="38">
        <f>3*E9+F9</f>
        <v>3</v>
      </c>
      <c r="D9" s="43">
        <f>SUM(E9:G9)</f>
        <v>3</v>
      </c>
      <c r="E9" s="43">
        <f>SUM(F14+H15+F18)</f>
        <v>1</v>
      </c>
      <c r="F9" s="43">
        <f>SUM(G14+G15+G18)</f>
        <v>0</v>
      </c>
      <c r="G9" s="43">
        <f>SUM(H14+F15+H18)</f>
        <v>2</v>
      </c>
      <c r="H9" s="47">
        <f>SUM(D14,E15,D18)</f>
        <v>3</v>
      </c>
      <c r="I9" s="47">
        <f>SUM(E14,D15,E18)</f>
        <v>7</v>
      </c>
      <c r="J9" s="43">
        <f>H9-I9</f>
        <v>-4</v>
      </c>
      <c r="K9" s="43">
        <f>D33+E40+D61</f>
        <v>18</v>
      </c>
      <c r="L9" s="43">
        <f>E33+D40+E61</f>
        <v>39</v>
      </c>
      <c r="M9" s="43">
        <f>K9-L9</f>
        <v>-21</v>
      </c>
      <c r="N9" s="25">
        <f>(C9*10000)+(J9*1000)+(H9*100)+(M9*10)+K9</f>
        <v>26108</v>
      </c>
      <c r="O9" s="25" t="str">
        <f>+A9</f>
        <v>Rain 1970</v>
      </c>
      <c r="P9" s="25">
        <f>LARGE(N8:N11,2)</f>
        <v>63804</v>
      </c>
      <c r="Q9" s="137" t="str">
        <f>IF(SUM(C8:C11)=0,"",VLOOKUP(P9,N8:O11,2,FALSE))</f>
        <v>Leonessa</v>
      </c>
      <c r="R9" s="22"/>
    </row>
    <row r="10" spans="1:18">
      <c r="A10" s="149" t="str">
        <f>Iscritti!B30</f>
        <v>Leonessa</v>
      </c>
      <c r="B10" s="24"/>
      <c r="C10" s="38">
        <f>3*E10+F10</f>
        <v>6</v>
      </c>
      <c r="D10" s="43">
        <f>SUM(E10:G10)</f>
        <v>3</v>
      </c>
      <c r="E10" s="43">
        <f>SUM(H13+F16+H18)</f>
        <v>2</v>
      </c>
      <c r="F10" s="43">
        <f>SUM(G13+G16+G18)</f>
        <v>0</v>
      </c>
      <c r="G10" s="43">
        <f>SUM(F13+H16+F18)</f>
        <v>1</v>
      </c>
      <c r="H10" s="47">
        <f>SUM(E13,D16,E18)</f>
        <v>7</v>
      </c>
      <c r="I10" s="47">
        <f>SUM(D13,E16,D18)</f>
        <v>4</v>
      </c>
      <c r="J10" s="43">
        <f>H10-I10</f>
        <v>3</v>
      </c>
      <c r="K10" s="43">
        <f>E26+D47+E61</f>
        <v>24</v>
      </c>
      <c r="L10" s="43">
        <f>D26+E47+D61</f>
        <v>16</v>
      </c>
      <c r="M10" s="43">
        <f>K10-L10</f>
        <v>8</v>
      </c>
      <c r="N10" s="25">
        <f>(C10*10000)+(J10*1000)+(H10*100)+(M10*10)+K10</f>
        <v>63804</v>
      </c>
      <c r="O10" s="25" t="str">
        <f>+A10</f>
        <v>Leonessa</v>
      </c>
      <c r="P10" s="25">
        <f>LARGE(N8:N11,3)</f>
        <v>26108</v>
      </c>
      <c r="Q10" s="137" t="str">
        <f>IF(SUM(C8:C11)=0,"",VLOOKUP(P10,N8:O11,2,FALSE))</f>
        <v>Rain 1970</v>
      </c>
      <c r="R10" s="22"/>
    </row>
    <row r="11" spans="1:18">
      <c r="A11" s="149" t="str">
        <f>Iscritti!B37</f>
        <v>Atletico Pisa</v>
      </c>
      <c r="B11" s="24"/>
      <c r="C11" s="38">
        <f>3*E11+F11</f>
        <v>0</v>
      </c>
      <c r="D11" s="43">
        <f>SUM(E11:G11)</f>
        <v>3</v>
      </c>
      <c r="E11" s="43">
        <f>SUM(H14+H16+H17)</f>
        <v>0</v>
      </c>
      <c r="F11" s="43">
        <f>SUM(G14+G16+G17)</f>
        <v>0</v>
      </c>
      <c r="G11" s="43">
        <f>SUM(F14+F16+F17)</f>
        <v>3</v>
      </c>
      <c r="H11" s="47">
        <f>SUM(E14,E16,E17)</f>
        <v>0</v>
      </c>
      <c r="I11" s="47">
        <f>SUM(D14,D16,D17)</f>
        <v>9</v>
      </c>
      <c r="J11" s="43">
        <f>H11-I11</f>
        <v>-9</v>
      </c>
      <c r="K11" s="43">
        <f>E33+E47+E54</f>
        <v>7</v>
      </c>
      <c r="L11" s="43">
        <f>D33+D47+D54</f>
        <v>35</v>
      </c>
      <c r="M11" s="43">
        <f>K11-L11</f>
        <v>-28</v>
      </c>
      <c r="N11" s="25">
        <f>(C11*10000)+(J11*1000)+(H11*100)+(M11*10)+K11</f>
        <v>-9273</v>
      </c>
      <c r="O11" s="25" t="str">
        <f>+A11</f>
        <v>Atletico Pisa</v>
      </c>
      <c r="P11" s="25">
        <f>LARGE(N8:N11,4)</f>
        <v>-9273</v>
      </c>
      <c r="Q11" s="137" t="str">
        <f>IF(SUM(C8:C11)=0,"",VLOOKUP(P11,N8:O11,2,FALSE))</f>
        <v>Atletico Pisa</v>
      </c>
      <c r="R11" s="22"/>
    </row>
    <row r="12" spans="1:18" ht="15.75" thickBot="1">
      <c r="A12" s="18" t="s">
        <v>542</v>
      </c>
      <c r="B12" s="18"/>
      <c r="C12" s="273"/>
      <c r="D12" s="286" t="s">
        <v>543</v>
      </c>
      <c r="E12" s="286"/>
      <c r="F12" s="27"/>
      <c r="G12" s="27"/>
      <c r="H12" s="29"/>
      <c r="I12" s="273"/>
      <c r="J12" s="273"/>
      <c r="K12" s="273"/>
      <c r="L12" s="273"/>
      <c r="M12" s="273"/>
      <c r="N12" s="273"/>
      <c r="O12" s="273"/>
      <c r="P12" s="273"/>
      <c r="Q12" s="29" t="s">
        <v>544</v>
      </c>
      <c r="R12" s="30"/>
    </row>
    <row r="13" spans="1:18" ht="12.75" customHeight="1" thickBot="1">
      <c r="A13" s="31" t="str">
        <f>A8</f>
        <v>F.lli Bari Reggio Emilia</v>
      </c>
      <c r="B13" s="31" t="str">
        <f>A10</f>
        <v>Leonessa</v>
      </c>
      <c r="C13" s="273"/>
      <c r="D13" s="138">
        <f>IF(Turnisabato!E25="","",Turnisabato!E25)</f>
        <v>3</v>
      </c>
      <c r="E13" s="138">
        <f>IF(Turnisabato!F25="","",Turnisabato!F25)</f>
        <v>0</v>
      </c>
      <c r="F13" s="32">
        <f t="shared" ref="F13:F18" si="0">IF(D13&gt;E13,1,0)</f>
        <v>1</v>
      </c>
      <c r="G13" s="32">
        <f t="shared" ref="G13:G18" si="1">IF(D13="",0,IF(D13=E13,1,0))</f>
        <v>0</v>
      </c>
      <c r="H13" s="32">
        <f t="shared" ref="H13:H18" si="2">IF(D13&lt;E13,1,0)</f>
        <v>0</v>
      </c>
      <c r="I13" s="273"/>
      <c r="J13" s="273"/>
      <c r="K13" s="273"/>
      <c r="L13" s="273"/>
      <c r="M13" s="273"/>
      <c r="N13" s="273"/>
      <c r="O13" s="273"/>
      <c r="P13" s="28"/>
      <c r="Q13" s="33" t="str">
        <f>A350</f>
        <v>Valletta</v>
      </c>
      <c r="R13" s="30"/>
    </row>
    <row r="14" spans="1:18" ht="12.75" customHeight="1" thickBot="1">
      <c r="A14" s="31" t="str">
        <f>A9</f>
        <v>Rain 1970</v>
      </c>
      <c r="B14" s="31" t="str">
        <f>A11</f>
        <v>Atletico Pisa</v>
      </c>
      <c r="C14" s="273"/>
      <c r="D14" s="138">
        <f>IF(Turnisabato!E26="","",Turnisabato!E26)</f>
        <v>2</v>
      </c>
      <c r="E14" s="138">
        <f>IF(Turnisabato!F26="","",Turnisabato!F26)</f>
        <v>0</v>
      </c>
      <c r="F14" s="32">
        <f t="shared" si="0"/>
        <v>1</v>
      </c>
      <c r="G14" s="32">
        <f t="shared" si="1"/>
        <v>0</v>
      </c>
      <c r="H14" s="32">
        <f t="shared" si="2"/>
        <v>0</v>
      </c>
      <c r="I14" s="273"/>
      <c r="J14" s="273"/>
      <c r="K14" s="273"/>
      <c r="L14" s="273"/>
      <c r="M14" s="273"/>
      <c r="N14" s="273"/>
      <c r="O14" s="273"/>
      <c r="P14" s="28"/>
      <c r="Q14" s="33" t="str">
        <f>A351</f>
        <v>Foggia</v>
      </c>
      <c r="R14" s="30"/>
    </row>
    <row r="15" spans="1:18" ht="12.75" customHeight="1" thickBot="1">
      <c r="A15" s="31" t="str">
        <f>A8</f>
        <v>F.lli Bari Reggio Emilia</v>
      </c>
      <c r="B15" s="31" t="str">
        <f>A9</f>
        <v>Rain 1970</v>
      </c>
      <c r="C15" s="273"/>
      <c r="D15" s="138">
        <f>IF(Turnisabato!E53="","",Turnisabato!E53)</f>
        <v>4</v>
      </c>
      <c r="E15" s="138">
        <f>IF(Turnisabato!F53="","",Turnisabato!F53)</f>
        <v>0</v>
      </c>
      <c r="F15" s="32">
        <f t="shared" si="0"/>
        <v>1</v>
      </c>
      <c r="G15" s="32">
        <f t="shared" si="1"/>
        <v>0</v>
      </c>
      <c r="H15" s="32">
        <f t="shared" si="2"/>
        <v>0</v>
      </c>
      <c r="I15" s="273"/>
      <c r="J15" s="273"/>
      <c r="K15" s="273"/>
      <c r="L15" s="273"/>
      <c r="M15" s="273"/>
      <c r="N15" s="273"/>
      <c r="O15" s="273"/>
      <c r="P15" s="28"/>
      <c r="Q15" s="33" t="str">
        <f>A236</f>
        <v>Rochefort TS</v>
      </c>
      <c r="R15" s="30"/>
    </row>
    <row r="16" spans="1:18" ht="12.75" customHeight="1" thickBot="1">
      <c r="A16" s="31" t="str">
        <f>A10</f>
        <v>Leonessa</v>
      </c>
      <c r="B16" s="31" t="str">
        <f>A11</f>
        <v>Atletico Pisa</v>
      </c>
      <c r="C16" s="34"/>
      <c r="D16" s="138">
        <f>IF(Turnisabato!E54="","",Turnisabato!E54)</f>
        <v>4</v>
      </c>
      <c r="E16" s="138">
        <f>IF(Turnisabato!F54="","",Turnisabato!F54)</f>
        <v>0</v>
      </c>
      <c r="F16" s="32">
        <f t="shared" si="0"/>
        <v>1</v>
      </c>
      <c r="G16" s="32">
        <f t="shared" si="1"/>
        <v>0</v>
      </c>
      <c r="H16" s="32">
        <f t="shared" si="2"/>
        <v>0</v>
      </c>
      <c r="I16" s="32"/>
      <c r="J16" s="32"/>
      <c r="K16" s="32"/>
      <c r="L16" s="32"/>
      <c r="M16" s="32"/>
      <c r="N16" s="32"/>
      <c r="O16" s="32"/>
      <c r="P16" s="35"/>
      <c r="Q16" s="33" t="str">
        <f>A237</f>
        <v>Ascoli</v>
      </c>
      <c r="R16" s="36"/>
    </row>
    <row r="17" spans="1:18" ht="12.75" customHeight="1" thickBot="1">
      <c r="A17" s="31" t="str">
        <f>A8</f>
        <v>F.lli Bari Reggio Emilia</v>
      </c>
      <c r="B17" s="31" t="str">
        <f>A11</f>
        <v>Atletico Pisa</v>
      </c>
      <c r="C17" s="37"/>
      <c r="D17" s="138">
        <f>IF(Turnisabato!E81="","",Turnisabato!E81)</f>
        <v>3</v>
      </c>
      <c r="E17" s="138">
        <f>IF(Turnisabato!F81="","",Turnisabato!F81)</f>
        <v>0</v>
      </c>
      <c r="F17" s="32">
        <f t="shared" si="0"/>
        <v>1</v>
      </c>
      <c r="G17" s="32">
        <f t="shared" si="1"/>
        <v>0</v>
      </c>
      <c r="H17" s="32">
        <f t="shared" si="2"/>
        <v>0</v>
      </c>
      <c r="I17" s="32"/>
      <c r="J17" s="32"/>
      <c r="K17" s="32"/>
      <c r="L17" s="32"/>
      <c r="M17" s="32"/>
      <c r="N17" s="32"/>
      <c r="O17" s="32"/>
      <c r="P17" s="35"/>
      <c r="Q17" s="33" t="str">
        <f>A407</f>
        <v>Bologna Tigers</v>
      </c>
      <c r="R17" s="36"/>
    </row>
    <row r="18" spans="1:18" ht="12.75" customHeight="1" thickBot="1">
      <c r="A18" s="31" t="str">
        <f>A9</f>
        <v>Rain 1970</v>
      </c>
      <c r="B18" s="31" t="str">
        <f>A10</f>
        <v>Leonessa</v>
      </c>
      <c r="C18" s="37"/>
      <c r="D18" s="138">
        <f>IF(Turnisabato!E82="","",Turnisabato!E82)</f>
        <v>1</v>
      </c>
      <c r="E18" s="138">
        <f>IF(Turnisabato!F82="","",Turnisabato!F82)</f>
        <v>3</v>
      </c>
      <c r="F18" s="32">
        <f t="shared" si="0"/>
        <v>0</v>
      </c>
      <c r="G18" s="32">
        <f t="shared" si="1"/>
        <v>0</v>
      </c>
      <c r="H18" s="32">
        <f t="shared" si="2"/>
        <v>1</v>
      </c>
      <c r="I18" s="32"/>
      <c r="J18" s="32"/>
      <c r="K18" s="32"/>
      <c r="L18" s="32"/>
      <c r="M18" s="32"/>
      <c r="N18" s="32"/>
      <c r="O18" s="32"/>
      <c r="P18" s="35"/>
      <c r="Q18" s="33" t="str">
        <f>A408</f>
        <v>Issy-les-Moulineaux</v>
      </c>
      <c r="R18" s="36"/>
    </row>
    <row r="19" spans="1:18">
      <c r="A19" s="23"/>
      <c r="B19" s="23"/>
      <c r="C19" s="37"/>
      <c r="D19" s="37"/>
      <c r="E19" s="37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  <c r="Q19" s="24"/>
      <c r="R19" s="36"/>
    </row>
    <row r="20" spans="1:18" ht="13.5" outlineLevel="1" thickBot="1">
      <c r="A20" s="18" t="s">
        <v>542</v>
      </c>
      <c r="B20" s="18"/>
      <c r="C20" s="273"/>
      <c r="D20" s="286" t="s">
        <v>543</v>
      </c>
      <c r="E20" s="286"/>
      <c r="F20" s="27"/>
      <c r="G20" s="27"/>
      <c r="H20" s="29"/>
      <c r="I20" s="273"/>
      <c r="J20" s="273"/>
      <c r="K20" s="273"/>
      <c r="L20" s="273"/>
      <c r="M20" s="273"/>
      <c r="N20" s="273"/>
      <c r="O20" s="273"/>
      <c r="P20" s="273"/>
      <c r="Q20" s="29" t="s">
        <v>544</v>
      </c>
      <c r="R20" s="36"/>
    </row>
    <row r="21" spans="1:18" ht="13.5" outlineLevel="1" thickBot="1">
      <c r="A21" s="147" t="str">
        <f>A13</f>
        <v>F.lli Bari Reggio Emilia</v>
      </c>
      <c r="B21" s="23" t="str">
        <f>B13</f>
        <v>Leonessa</v>
      </c>
      <c r="C21" s="38"/>
      <c r="D21" s="39">
        <f>SUM(F22:F25)</f>
        <v>3</v>
      </c>
      <c r="E21" s="39">
        <f>SUM(G22:G25)</f>
        <v>0</v>
      </c>
      <c r="F21" s="40"/>
      <c r="G21" s="41"/>
      <c r="H21" s="29"/>
      <c r="I21" s="273"/>
      <c r="J21" s="273"/>
      <c r="K21" s="273"/>
      <c r="L21" s="273"/>
      <c r="M21" s="273"/>
      <c r="N21" s="273"/>
      <c r="O21" s="273"/>
      <c r="P21" s="273"/>
      <c r="Q21" s="42" t="str">
        <f>Q13</f>
        <v>Valletta</v>
      </c>
      <c r="R21" s="36"/>
    </row>
    <row r="22" spans="1:18" outlineLevel="1">
      <c r="A22" s="33" t="s">
        <v>545</v>
      </c>
      <c r="B22" s="33" t="s">
        <v>546</v>
      </c>
      <c r="C22" s="43"/>
      <c r="D22" s="44">
        <v>3</v>
      </c>
      <c r="E22" s="44">
        <v>1</v>
      </c>
      <c r="F22" s="45">
        <f>IF(D22&gt;E22,1,0)</f>
        <v>1</v>
      </c>
      <c r="G22" s="45">
        <f>IF(E22&gt;D22,1,0)</f>
        <v>0</v>
      </c>
      <c r="H22" s="29"/>
      <c r="I22" s="273"/>
      <c r="J22" s="273"/>
      <c r="K22" s="273"/>
      <c r="L22" s="273"/>
      <c r="M22" s="273"/>
      <c r="N22" s="273"/>
      <c r="O22" s="273"/>
      <c r="P22" s="273"/>
      <c r="Q22" s="151"/>
      <c r="R22" s="36"/>
    </row>
    <row r="23" spans="1:18" outlineLevel="1">
      <c r="A23" s="33" t="s">
        <v>547</v>
      </c>
      <c r="B23" s="33" t="s">
        <v>548</v>
      </c>
      <c r="C23" s="43"/>
      <c r="D23" s="44">
        <v>1</v>
      </c>
      <c r="E23" s="44">
        <v>1</v>
      </c>
      <c r="F23" s="45">
        <f>IF(D23&gt;E23,1,0)</f>
        <v>0</v>
      </c>
      <c r="G23" s="45">
        <f>IF(E23&gt;D23,1,0)</f>
        <v>0</v>
      </c>
      <c r="H23" s="29"/>
      <c r="I23" s="273"/>
      <c r="J23" s="273"/>
      <c r="K23" s="273"/>
      <c r="L23" s="273"/>
      <c r="M23" s="273"/>
      <c r="N23" s="273"/>
      <c r="O23" s="273"/>
      <c r="P23" s="273"/>
      <c r="Q23" s="151"/>
      <c r="R23" s="36"/>
    </row>
    <row r="24" spans="1:18" outlineLevel="1">
      <c r="A24" s="33" t="s">
        <v>549</v>
      </c>
      <c r="B24" s="33" t="s">
        <v>550</v>
      </c>
      <c r="C24" s="43"/>
      <c r="D24" s="44">
        <v>3</v>
      </c>
      <c r="E24" s="44">
        <v>2</v>
      </c>
      <c r="F24" s="45">
        <f>IF(D24&gt;E24,1,0)</f>
        <v>1</v>
      </c>
      <c r="G24" s="45">
        <f>IF(E24&gt;D24,1,0)</f>
        <v>0</v>
      </c>
      <c r="H24" s="29"/>
      <c r="I24" s="273"/>
      <c r="J24" s="273"/>
      <c r="K24" s="273"/>
      <c r="L24" s="273"/>
      <c r="M24" s="273"/>
      <c r="N24" s="273"/>
      <c r="O24" s="273"/>
      <c r="P24" s="273"/>
      <c r="Q24" s="151"/>
      <c r="R24" s="36"/>
    </row>
    <row r="25" spans="1:18" outlineLevel="1">
      <c r="A25" s="33" t="s">
        <v>551</v>
      </c>
      <c r="B25" s="33" t="s">
        <v>552</v>
      </c>
      <c r="C25" s="43"/>
      <c r="D25" s="44">
        <v>3</v>
      </c>
      <c r="E25" s="44">
        <v>1</v>
      </c>
      <c r="F25" s="45">
        <f>IF(D25&gt;E25,1,0)</f>
        <v>1</v>
      </c>
      <c r="G25" s="45">
        <f>IF(E25&gt;D25,1,0)</f>
        <v>0</v>
      </c>
      <c r="H25" s="29"/>
      <c r="I25" s="273"/>
      <c r="J25" s="273"/>
      <c r="K25" s="273"/>
      <c r="L25" s="273"/>
      <c r="M25" s="273"/>
      <c r="N25" s="273"/>
      <c r="O25" s="273"/>
      <c r="P25" s="273"/>
      <c r="Q25" s="151"/>
      <c r="R25" s="36"/>
    </row>
    <row r="26" spans="1:18" outlineLevel="1">
      <c r="A26" s="24"/>
      <c r="B26" s="24"/>
      <c r="C26" s="43"/>
      <c r="D26" s="44">
        <f>SUM(D22+D23+D24+D25)</f>
        <v>10</v>
      </c>
      <c r="E26" s="44">
        <f>SUM(E22+E23+E24+E25)</f>
        <v>5</v>
      </c>
      <c r="F26" s="45">
        <f>IF(D26&lt;&gt;E26,IF(D26&gt;E26,1,0),IF(H26&gt;I26,1,0))</f>
        <v>1</v>
      </c>
      <c r="G26" s="45">
        <f>IF(D26&lt;&gt;E26,IF(E26&gt;D26,1,0),IF(I26&gt;H26,1,0))</f>
        <v>0</v>
      </c>
      <c r="H26" s="29"/>
      <c r="I26" s="273"/>
      <c r="J26" s="273"/>
      <c r="K26" s="273"/>
      <c r="L26" s="273"/>
      <c r="M26" s="273"/>
      <c r="N26" s="273"/>
      <c r="O26" s="273"/>
      <c r="P26" s="273"/>
      <c r="Q26" s="29"/>
      <c r="R26" s="36"/>
    </row>
    <row r="27" spans="1:18" ht="13.5" outlineLevel="1" thickBot="1">
      <c r="A27" s="24"/>
      <c r="B27" s="24"/>
      <c r="C27" s="43"/>
      <c r="D27" s="43"/>
      <c r="E27" s="43"/>
      <c r="F27" s="45"/>
      <c r="G27" s="45"/>
      <c r="H27" s="29"/>
      <c r="I27" s="273"/>
      <c r="J27" s="273"/>
      <c r="K27" s="273"/>
      <c r="L27" s="273"/>
      <c r="M27" s="273"/>
      <c r="N27" s="273"/>
      <c r="O27" s="273"/>
      <c r="P27" s="273"/>
      <c r="Q27" s="29"/>
      <c r="R27" s="36"/>
    </row>
    <row r="28" spans="1:18" ht="13.5" outlineLevel="1" thickBot="1">
      <c r="A28" s="23" t="str">
        <f>A14</f>
        <v>Rain 1970</v>
      </c>
      <c r="B28" s="23" t="str">
        <f>B14</f>
        <v>Atletico Pisa</v>
      </c>
      <c r="C28" s="38"/>
      <c r="D28" s="39">
        <f>SUM(F29:F32)</f>
        <v>2</v>
      </c>
      <c r="E28" s="39">
        <f>SUM(G29:G32)</f>
        <v>0</v>
      </c>
      <c r="F28" s="40"/>
      <c r="G28" s="41"/>
      <c r="H28" s="29"/>
      <c r="I28" s="273"/>
      <c r="J28" s="273"/>
      <c r="K28" s="273"/>
      <c r="L28" s="273"/>
      <c r="M28" s="273"/>
      <c r="N28" s="273"/>
      <c r="O28" s="273"/>
      <c r="P28" s="273"/>
      <c r="Q28" s="42" t="str">
        <f>Q14</f>
        <v>Foggia</v>
      </c>
      <c r="R28" s="36"/>
    </row>
    <row r="29" spans="1:18" outlineLevel="1">
      <c r="A29" s="33" t="s">
        <v>553</v>
      </c>
      <c r="B29" s="33" t="s">
        <v>554</v>
      </c>
      <c r="C29" s="43"/>
      <c r="D29" s="44">
        <v>2</v>
      </c>
      <c r="E29" s="44">
        <v>2</v>
      </c>
      <c r="F29" s="45">
        <f>IF(D29&gt;E29,1,0)</f>
        <v>0</v>
      </c>
      <c r="G29" s="45">
        <f>IF(E29&gt;D29,1,0)</f>
        <v>0</v>
      </c>
      <c r="H29" s="29"/>
      <c r="I29" s="273"/>
      <c r="J29" s="273"/>
      <c r="K29" s="273"/>
      <c r="L29" s="273"/>
      <c r="M29" s="273"/>
      <c r="N29" s="273"/>
      <c r="O29" s="273"/>
      <c r="P29" s="273"/>
      <c r="Q29" s="151" t="s">
        <v>555</v>
      </c>
      <c r="R29" s="36"/>
    </row>
    <row r="30" spans="1:18" outlineLevel="1">
      <c r="A30" s="33" t="s">
        <v>556</v>
      </c>
      <c r="B30" s="33" t="s">
        <v>557</v>
      </c>
      <c r="C30" s="43"/>
      <c r="D30" s="44">
        <v>2</v>
      </c>
      <c r="E30" s="44">
        <v>0</v>
      </c>
      <c r="F30" s="45">
        <f>IF(D30&gt;E30,1,0)</f>
        <v>1</v>
      </c>
      <c r="G30" s="45">
        <f>IF(E30&gt;D30,1,0)</f>
        <v>0</v>
      </c>
      <c r="H30" s="29"/>
      <c r="I30" s="273"/>
      <c r="J30" s="273"/>
      <c r="K30" s="273"/>
      <c r="L30" s="273"/>
      <c r="M30" s="273"/>
      <c r="N30" s="273"/>
      <c r="O30" s="273"/>
      <c r="P30" s="273"/>
      <c r="Q30" s="151" t="s">
        <v>558</v>
      </c>
      <c r="R30" s="36"/>
    </row>
    <row r="31" spans="1:18" outlineLevel="1">
      <c r="A31" s="33" t="s">
        <v>559</v>
      </c>
      <c r="B31" s="33" t="s">
        <v>560</v>
      </c>
      <c r="C31" s="43"/>
      <c r="D31" s="44">
        <v>2</v>
      </c>
      <c r="E31" s="44">
        <v>2</v>
      </c>
      <c r="F31" s="45">
        <f>IF(D31&gt;E31,1,0)</f>
        <v>0</v>
      </c>
      <c r="G31" s="45">
        <f>IF(E31&gt;D31,1,0)</f>
        <v>0</v>
      </c>
      <c r="H31" s="29"/>
      <c r="I31" s="273"/>
      <c r="J31" s="273"/>
      <c r="K31" s="273"/>
      <c r="L31" s="273"/>
      <c r="M31" s="273"/>
      <c r="N31" s="273"/>
      <c r="O31" s="273"/>
      <c r="P31" s="273"/>
      <c r="Q31" s="151" t="s">
        <v>561</v>
      </c>
      <c r="R31" s="36"/>
    </row>
    <row r="32" spans="1:18" outlineLevel="1">
      <c r="A32" s="33" t="s">
        <v>562</v>
      </c>
      <c r="B32" s="33" t="s">
        <v>563</v>
      </c>
      <c r="C32" s="43"/>
      <c r="D32" s="44">
        <v>3</v>
      </c>
      <c r="E32" s="44">
        <v>0</v>
      </c>
      <c r="F32" s="45">
        <f>IF(D32&gt;E32,1,0)</f>
        <v>1</v>
      </c>
      <c r="G32" s="45">
        <f>IF(E32&gt;D32,1,0)</f>
        <v>0</v>
      </c>
      <c r="H32" s="29"/>
      <c r="I32" s="273"/>
      <c r="J32" s="273"/>
      <c r="K32" s="273"/>
      <c r="L32" s="273"/>
      <c r="M32" s="273"/>
      <c r="N32" s="273"/>
      <c r="O32" s="273"/>
      <c r="P32" s="273"/>
      <c r="Q32" s="151"/>
      <c r="R32" s="36"/>
    </row>
    <row r="33" spans="1:18" outlineLevel="1">
      <c r="A33" s="23"/>
      <c r="B33" s="24"/>
      <c r="C33" s="43"/>
      <c r="D33" s="44">
        <f>SUM(D29+D30+D31+D32)</f>
        <v>9</v>
      </c>
      <c r="E33" s="44">
        <f>SUM(E29+E30+E31+E32)</f>
        <v>4</v>
      </c>
      <c r="F33" s="45">
        <f>IF(D33&lt;&gt;E33,IF(D33&gt;E33,1,0),IF(H33&gt;I33,1,0))</f>
        <v>1</v>
      </c>
      <c r="G33" s="45">
        <f>IF(D33&lt;&gt;E33,IF(E33&gt;D33,1,0),IF(I33&gt;H33,1,0))</f>
        <v>0</v>
      </c>
      <c r="H33" s="29"/>
      <c r="I33" s="273"/>
      <c r="J33" s="273"/>
      <c r="K33" s="273"/>
      <c r="L33" s="273"/>
      <c r="M33" s="273"/>
      <c r="N33" s="273"/>
      <c r="O33" s="273"/>
      <c r="P33" s="273"/>
      <c r="Q33" s="29"/>
      <c r="R33" s="36"/>
    </row>
    <row r="34" spans="1:18" ht="13.5" outlineLevel="1" thickBot="1">
      <c r="A34" s="24"/>
      <c r="B34" s="24"/>
      <c r="C34" s="43"/>
      <c r="D34" s="43"/>
      <c r="E34" s="43"/>
      <c r="F34" s="45"/>
      <c r="G34" s="45"/>
      <c r="H34" s="29"/>
      <c r="I34" s="273"/>
      <c r="J34" s="273"/>
      <c r="K34" s="273"/>
      <c r="L34" s="273"/>
      <c r="M34" s="273"/>
      <c r="N34" s="273"/>
      <c r="O34" s="273"/>
      <c r="P34" s="273"/>
      <c r="Q34" s="29"/>
      <c r="R34" s="36"/>
    </row>
    <row r="35" spans="1:18" ht="13.5" outlineLevel="1" thickBot="1">
      <c r="A35" s="46" t="str">
        <f>A15</f>
        <v>F.lli Bari Reggio Emilia</v>
      </c>
      <c r="B35" s="46" t="str">
        <f>B15</f>
        <v>Rain 1970</v>
      </c>
      <c r="C35" s="38"/>
      <c r="D35" s="39">
        <f>SUM(F36:F39)</f>
        <v>4</v>
      </c>
      <c r="E35" s="39">
        <f>SUM(G36:G39)</f>
        <v>0</v>
      </c>
      <c r="F35" s="40"/>
      <c r="G35" s="41"/>
      <c r="H35" s="29"/>
      <c r="I35" s="273"/>
      <c r="J35" s="273"/>
      <c r="K35" s="273"/>
      <c r="L35" s="273"/>
      <c r="M35" s="273"/>
      <c r="N35" s="273"/>
      <c r="O35" s="273"/>
      <c r="P35" s="273"/>
      <c r="Q35" s="42" t="str">
        <f>Q15</f>
        <v>Rochefort TS</v>
      </c>
      <c r="R35" s="36"/>
    </row>
    <row r="36" spans="1:18" outlineLevel="1">
      <c r="A36" s="33" t="s">
        <v>547</v>
      </c>
      <c r="B36" s="33" t="s">
        <v>559</v>
      </c>
      <c r="C36" s="43"/>
      <c r="D36" s="44">
        <v>5</v>
      </c>
      <c r="E36" s="44">
        <v>2</v>
      </c>
      <c r="F36" s="45">
        <f>IF(D36&gt;E36,1,0)</f>
        <v>1</v>
      </c>
      <c r="G36" s="45">
        <f>IF(E36&gt;D36,1,0)</f>
        <v>0</v>
      </c>
      <c r="H36" s="29"/>
      <c r="I36" s="273"/>
      <c r="J36" s="273"/>
      <c r="K36" s="273"/>
      <c r="L36" s="273"/>
      <c r="M36" s="273"/>
      <c r="N36" s="273"/>
      <c r="O36" s="273"/>
      <c r="P36" s="273"/>
      <c r="Q36" s="151"/>
      <c r="R36" s="36"/>
    </row>
    <row r="37" spans="1:18" outlineLevel="1">
      <c r="A37" s="33" t="s">
        <v>551</v>
      </c>
      <c r="B37" s="33" t="s">
        <v>562</v>
      </c>
      <c r="C37" s="43"/>
      <c r="D37" s="44">
        <v>9</v>
      </c>
      <c r="E37" s="44">
        <v>0</v>
      </c>
      <c r="F37" s="45">
        <f>IF(D37&gt;E37,1,0)</f>
        <v>1</v>
      </c>
      <c r="G37" s="45">
        <f>IF(E37&gt;D37,1,0)</f>
        <v>0</v>
      </c>
      <c r="H37" s="29"/>
      <c r="I37" s="273"/>
      <c r="J37" s="273"/>
      <c r="K37" s="273"/>
      <c r="L37" s="273"/>
      <c r="M37" s="273"/>
      <c r="N37" s="273"/>
      <c r="O37" s="273"/>
      <c r="P37" s="273"/>
      <c r="Q37" s="151"/>
      <c r="R37" s="36"/>
    </row>
    <row r="38" spans="1:18" outlineLevel="1">
      <c r="A38" s="33" t="s">
        <v>564</v>
      </c>
      <c r="B38" s="33" t="s">
        <v>556</v>
      </c>
      <c r="C38" s="43"/>
      <c r="D38" s="44">
        <v>6</v>
      </c>
      <c r="E38" s="44">
        <v>1</v>
      </c>
      <c r="F38" s="45">
        <f>IF(D38&gt;E38,1,0)</f>
        <v>1</v>
      </c>
      <c r="G38" s="45">
        <f>IF(E38&gt;D38,1,0)</f>
        <v>0</v>
      </c>
      <c r="H38" s="29"/>
      <c r="I38" s="273"/>
      <c r="J38" s="273"/>
      <c r="K38" s="273"/>
      <c r="L38" s="273"/>
      <c r="M38" s="273"/>
      <c r="N38" s="273"/>
      <c r="O38" s="273"/>
      <c r="P38" s="273"/>
      <c r="Q38" s="151"/>
      <c r="R38" s="36"/>
    </row>
    <row r="39" spans="1:18" outlineLevel="1">
      <c r="A39" s="33" t="s">
        <v>549</v>
      </c>
      <c r="B39" s="33" t="s">
        <v>553</v>
      </c>
      <c r="C39" s="43"/>
      <c r="D39" s="44">
        <v>7</v>
      </c>
      <c r="E39" s="44">
        <v>1</v>
      </c>
      <c r="F39" s="45">
        <f>IF(D39&gt;E39,1,0)</f>
        <v>1</v>
      </c>
      <c r="G39" s="45">
        <f>IF(E39&gt;D39,1,0)</f>
        <v>0</v>
      </c>
      <c r="H39" s="29"/>
      <c r="I39" s="273"/>
      <c r="J39" s="273"/>
      <c r="K39" s="273"/>
      <c r="L39" s="273"/>
      <c r="M39" s="273"/>
      <c r="N39" s="273"/>
      <c r="O39" s="273"/>
      <c r="P39" s="273"/>
      <c r="Q39" s="151"/>
      <c r="R39" s="36"/>
    </row>
    <row r="40" spans="1:18" outlineLevel="1">
      <c r="A40" s="24"/>
      <c r="B40" s="24"/>
      <c r="C40" s="43"/>
      <c r="D40" s="44">
        <f>SUM(D36+D37+D38+D39)</f>
        <v>27</v>
      </c>
      <c r="E40" s="44">
        <f>SUM(E36+E37+E38+E39)</f>
        <v>4</v>
      </c>
      <c r="F40" s="45">
        <f>IF(D40&lt;&gt;E40,IF(D40&gt;E40,1,0),IF(H40&gt;I40,1,0))</f>
        <v>1</v>
      </c>
      <c r="G40" s="45">
        <f>IF(D40&lt;&gt;E40,IF(E40&gt;D40,1,0),IF(I40&gt;H40,1,0))</f>
        <v>0</v>
      </c>
      <c r="H40" s="29"/>
      <c r="I40" s="273"/>
      <c r="J40" s="273"/>
      <c r="K40" s="273"/>
      <c r="L40" s="273"/>
      <c r="M40" s="273"/>
      <c r="N40" s="273"/>
      <c r="O40" s="273"/>
      <c r="P40" s="273"/>
      <c r="Q40" s="29"/>
      <c r="R40" s="36"/>
    </row>
    <row r="41" spans="1:18" ht="13.5" outlineLevel="1" thickBot="1">
      <c r="A41" s="24"/>
      <c r="B41" s="24"/>
      <c r="C41" s="43"/>
      <c r="D41" s="43"/>
      <c r="E41" s="43"/>
      <c r="F41" s="45"/>
      <c r="G41" s="45"/>
      <c r="H41" s="29"/>
      <c r="I41" s="273"/>
      <c r="J41" s="273"/>
      <c r="K41" s="273"/>
      <c r="L41" s="273"/>
      <c r="M41" s="273"/>
      <c r="N41" s="273"/>
      <c r="O41" s="273"/>
      <c r="P41" s="273"/>
      <c r="Q41" s="29"/>
      <c r="R41" s="36"/>
    </row>
    <row r="42" spans="1:18" ht="13.5" outlineLevel="1" thickBot="1">
      <c r="A42" s="23" t="str">
        <f>A16</f>
        <v>Leonessa</v>
      </c>
      <c r="B42" s="23" t="str">
        <f>B16</f>
        <v>Atletico Pisa</v>
      </c>
      <c r="C42" s="38"/>
      <c r="D42" s="39">
        <f>SUM(F43:F46)</f>
        <v>4</v>
      </c>
      <c r="E42" s="39">
        <f>SUM(G43:G46)</f>
        <v>0</v>
      </c>
      <c r="F42" s="40"/>
      <c r="G42" s="41"/>
      <c r="H42" s="41"/>
      <c r="I42" s="38"/>
      <c r="J42" s="38"/>
      <c r="K42" s="38"/>
      <c r="L42" s="38"/>
      <c r="M42" s="38"/>
      <c r="N42" s="38"/>
      <c r="O42" s="38"/>
      <c r="P42" s="38"/>
      <c r="Q42" s="42" t="str">
        <f>Q16</f>
        <v>Ascoli</v>
      </c>
      <c r="R42" s="36"/>
    </row>
    <row r="43" spans="1:18" outlineLevel="1">
      <c r="A43" s="33" t="s">
        <v>548</v>
      </c>
      <c r="B43" s="33" t="s">
        <v>560</v>
      </c>
      <c r="C43" s="43"/>
      <c r="D43" s="44">
        <v>3</v>
      </c>
      <c r="E43" s="44">
        <v>0</v>
      </c>
      <c r="F43" s="45">
        <f>IF(D43&gt;E43,1,0)</f>
        <v>1</v>
      </c>
      <c r="G43" s="45">
        <f>IF(E43&gt;D43,1,0)</f>
        <v>0</v>
      </c>
      <c r="H43" s="47"/>
      <c r="I43" s="43"/>
      <c r="J43" s="43"/>
      <c r="K43" s="43"/>
      <c r="L43" s="43"/>
      <c r="M43" s="43"/>
      <c r="N43" s="43"/>
      <c r="O43" s="43"/>
      <c r="P43" s="43"/>
      <c r="Q43" s="48" t="s">
        <v>565</v>
      </c>
      <c r="R43" s="36"/>
    </row>
    <row r="44" spans="1:18" outlineLevel="1">
      <c r="A44" s="33" t="s">
        <v>552</v>
      </c>
      <c r="B44" s="33" t="s">
        <v>554</v>
      </c>
      <c r="C44" s="43"/>
      <c r="D44" s="44">
        <v>3</v>
      </c>
      <c r="E44" s="44">
        <v>1</v>
      </c>
      <c r="F44" s="45">
        <f>IF(D44&gt;E44,1,0)</f>
        <v>1</v>
      </c>
      <c r="G44" s="45">
        <f>IF(E44&gt;D44,1,0)</f>
        <v>0</v>
      </c>
      <c r="H44" s="47"/>
      <c r="I44" s="43"/>
      <c r="J44" s="43"/>
      <c r="K44" s="43"/>
      <c r="L44" s="43"/>
      <c r="M44" s="43"/>
      <c r="N44" s="43"/>
      <c r="O44" s="43"/>
      <c r="P44" s="43"/>
      <c r="Q44" s="48" t="s">
        <v>566</v>
      </c>
      <c r="R44" s="36"/>
    </row>
    <row r="45" spans="1:18" outlineLevel="1">
      <c r="A45" s="33" t="s">
        <v>550</v>
      </c>
      <c r="B45" s="33" t="s">
        <v>557</v>
      </c>
      <c r="C45" s="43"/>
      <c r="D45" s="44">
        <v>2</v>
      </c>
      <c r="E45" s="44">
        <v>0</v>
      </c>
      <c r="F45" s="45">
        <f>IF(D45&gt;E45,1,0)</f>
        <v>1</v>
      </c>
      <c r="G45" s="45">
        <f>IF(E45&gt;D45,1,0)</f>
        <v>0</v>
      </c>
      <c r="H45" s="47"/>
      <c r="I45" s="43"/>
      <c r="J45" s="43"/>
      <c r="K45" s="43"/>
      <c r="L45" s="43"/>
      <c r="M45" s="43"/>
      <c r="N45" s="43"/>
      <c r="O45" s="43"/>
      <c r="P45" s="43"/>
      <c r="Q45" s="48" t="s">
        <v>567</v>
      </c>
      <c r="R45" s="36"/>
    </row>
    <row r="46" spans="1:18" outlineLevel="1">
      <c r="A46" s="33" t="s">
        <v>546</v>
      </c>
      <c r="B46" s="33" t="s">
        <v>563</v>
      </c>
      <c r="C46" s="43"/>
      <c r="D46" s="44">
        <v>3</v>
      </c>
      <c r="E46" s="44">
        <v>0</v>
      </c>
      <c r="F46" s="45">
        <f>IF(D46&gt;E46,1,0)</f>
        <v>1</v>
      </c>
      <c r="G46" s="45">
        <f>IF(E46&gt;D46,1,0)</f>
        <v>0</v>
      </c>
      <c r="H46" s="47"/>
      <c r="I46" s="43"/>
      <c r="J46" s="43"/>
      <c r="K46" s="43"/>
      <c r="L46" s="43"/>
      <c r="M46" s="43"/>
      <c r="N46" s="43"/>
      <c r="O46" s="43"/>
      <c r="P46" s="43"/>
      <c r="Q46" s="48"/>
      <c r="R46" s="36"/>
    </row>
    <row r="47" spans="1:18" outlineLevel="1">
      <c r="A47" s="24"/>
      <c r="B47" s="24"/>
      <c r="C47" s="43"/>
      <c r="D47" s="44">
        <f>SUM(D43+D44+D45+D46)</f>
        <v>11</v>
      </c>
      <c r="E47" s="44">
        <f>SUM(E43+E44+E45+E46)</f>
        <v>1</v>
      </c>
      <c r="F47" s="45">
        <f>IF(D47&lt;&gt;E47,IF(D47&gt;E47,1,0),IF(H47&gt;I47,1,0))</f>
        <v>1</v>
      </c>
      <c r="G47" s="45">
        <f>IF(D47&lt;&gt;E47,IF(E47&gt;D47,1,0),IF(I47&gt;H47,1,0))</f>
        <v>0</v>
      </c>
      <c r="H47" s="47"/>
      <c r="I47" s="43"/>
      <c r="J47" s="43"/>
      <c r="K47" s="43"/>
      <c r="L47" s="43"/>
      <c r="M47" s="43"/>
      <c r="N47" s="43"/>
      <c r="O47" s="43"/>
      <c r="P47" s="43"/>
      <c r="Q47" s="24"/>
      <c r="R47" s="36"/>
    </row>
    <row r="48" spans="1:18" ht="13.5" outlineLevel="1" thickBot="1">
      <c r="A48" s="24"/>
      <c r="B48" s="24"/>
      <c r="C48" s="43"/>
      <c r="D48" s="43"/>
      <c r="E48" s="43"/>
      <c r="F48" s="45"/>
      <c r="G48" s="45"/>
      <c r="H48" s="47"/>
      <c r="I48" s="43"/>
      <c r="J48" s="43"/>
      <c r="K48" s="43"/>
      <c r="L48" s="43"/>
      <c r="M48" s="43"/>
      <c r="N48" s="43"/>
      <c r="O48" s="43"/>
      <c r="P48" s="43"/>
      <c r="Q48" s="24"/>
      <c r="R48" s="36"/>
    </row>
    <row r="49" spans="1:18" ht="13.5" outlineLevel="1" thickBot="1">
      <c r="A49" s="23" t="str">
        <f>A17</f>
        <v>F.lli Bari Reggio Emilia</v>
      </c>
      <c r="B49" s="23" t="str">
        <f>B17</f>
        <v>Atletico Pisa</v>
      </c>
      <c r="C49" s="38"/>
      <c r="D49" s="39">
        <f>SUM(F50:F53)</f>
        <v>3</v>
      </c>
      <c r="E49" s="39">
        <f>SUM(G50:G53)</f>
        <v>0</v>
      </c>
      <c r="F49" s="40"/>
      <c r="G49" s="41"/>
      <c r="H49" s="41"/>
      <c r="I49" s="38"/>
      <c r="J49" s="38"/>
      <c r="K49" s="38"/>
      <c r="L49" s="38"/>
      <c r="M49" s="38"/>
      <c r="N49" s="38"/>
      <c r="O49" s="38"/>
      <c r="P49" s="38"/>
      <c r="Q49" s="42" t="str">
        <f>Q17</f>
        <v>Bologna Tigers</v>
      </c>
      <c r="R49" s="36"/>
    </row>
    <row r="50" spans="1:18" outlineLevel="1">
      <c r="A50" s="33" t="s">
        <v>547</v>
      </c>
      <c r="B50" s="33" t="s">
        <v>554</v>
      </c>
      <c r="C50" s="43"/>
      <c r="D50" s="44">
        <v>1</v>
      </c>
      <c r="E50" s="44">
        <v>1</v>
      </c>
      <c r="F50" s="45">
        <f>IF(D50&gt;E50,1,0)</f>
        <v>0</v>
      </c>
      <c r="G50" s="45">
        <f>IF(E50&gt;D50,1,0)</f>
        <v>0</v>
      </c>
      <c r="H50" s="47"/>
      <c r="I50" s="43"/>
      <c r="J50" s="43"/>
      <c r="K50" s="43"/>
      <c r="L50" s="43"/>
      <c r="M50" s="43"/>
      <c r="N50" s="43"/>
      <c r="O50" s="43"/>
      <c r="P50" s="43"/>
      <c r="Q50" s="33"/>
      <c r="R50" s="36"/>
    </row>
    <row r="51" spans="1:18" outlineLevel="1">
      <c r="A51" s="33" t="s">
        <v>549</v>
      </c>
      <c r="B51" s="33" t="s">
        <v>568</v>
      </c>
      <c r="C51" s="43"/>
      <c r="D51" s="44">
        <v>5</v>
      </c>
      <c r="E51" s="44">
        <v>1</v>
      </c>
      <c r="F51" s="45">
        <f>IF(D51&gt;E51,1,0)</f>
        <v>1</v>
      </c>
      <c r="G51" s="45">
        <f>IF(E51&gt;D51,1,0)</f>
        <v>0</v>
      </c>
      <c r="H51" s="47"/>
      <c r="I51" s="43"/>
      <c r="J51" s="43"/>
      <c r="K51" s="43"/>
      <c r="L51" s="43"/>
      <c r="M51" s="43"/>
      <c r="N51" s="43"/>
      <c r="O51" s="43"/>
      <c r="P51" s="43"/>
      <c r="Q51" s="33"/>
      <c r="R51" s="36"/>
    </row>
    <row r="52" spans="1:18" outlineLevel="1">
      <c r="A52" s="33" t="s">
        <v>551</v>
      </c>
      <c r="B52" s="33" t="s">
        <v>560</v>
      </c>
      <c r="C52" s="43"/>
      <c r="D52" s="44">
        <v>6</v>
      </c>
      <c r="E52" s="44">
        <v>0</v>
      </c>
      <c r="F52" s="45">
        <f>IF(D52&gt;E52,1,0)</f>
        <v>1</v>
      </c>
      <c r="G52" s="45">
        <f>IF(E52&gt;D52,1,0)</f>
        <v>0</v>
      </c>
      <c r="H52" s="47"/>
      <c r="I52" s="43"/>
      <c r="J52" s="43"/>
      <c r="K52" s="43"/>
      <c r="L52" s="43"/>
      <c r="M52" s="43"/>
      <c r="N52" s="43"/>
      <c r="O52" s="43"/>
      <c r="P52" s="43"/>
      <c r="Q52" s="33"/>
      <c r="R52" s="36"/>
    </row>
    <row r="53" spans="1:18" outlineLevel="1">
      <c r="A53" s="33" t="s">
        <v>545</v>
      </c>
      <c r="B53" s="33"/>
      <c r="C53" s="43"/>
      <c r="D53" s="44">
        <v>3</v>
      </c>
      <c r="E53" s="44">
        <v>0</v>
      </c>
      <c r="F53" s="45">
        <f>IF(D53&gt;E53,1,0)</f>
        <v>1</v>
      </c>
      <c r="G53" s="45">
        <f>IF(E53&gt;D53,1,0)</f>
        <v>0</v>
      </c>
      <c r="H53" s="47"/>
      <c r="I53" s="43"/>
      <c r="J53" s="43"/>
      <c r="K53" s="43"/>
      <c r="L53" s="43"/>
      <c r="M53" s="43"/>
      <c r="N53" s="43"/>
      <c r="O53" s="43"/>
      <c r="P53" s="43"/>
      <c r="Q53" s="33"/>
      <c r="R53" s="36"/>
    </row>
    <row r="54" spans="1:18" outlineLevel="1">
      <c r="A54" s="23"/>
      <c r="B54" s="24"/>
      <c r="C54" s="43"/>
      <c r="D54" s="44">
        <f>SUM(D50+D51+D52+D53)</f>
        <v>15</v>
      </c>
      <c r="E54" s="44">
        <f>SUM(E50+E51+E52+E53)</f>
        <v>2</v>
      </c>
      <c r="F54" s="45">
        <f>IF(D54&lt;&gt;E54,IF(D54&gt;E54,1,0),IF(H54&gt;I54,1,0))</f>
        <v>1</v>
      </c>
      <c r="G54" s="45">
        <f>IF(D54&lt;&gt;E54,IF(E54&gt;D54,1,0),IF(I54&gt;H54,1,0))</f>
        <v>0</v>
      </c>
      <c r="H54" s="47"/>
      <c r="I54" s="43"/>
      <c r="J54" s="43"/>
      <c r="K54" s="43"/>
      <c r="L54" s="43"/>
      <c r="M54" s="43"/>
      <c r="N54" s="43"/>
      <c r="O54" s="43"/>
      <c r="P54" s="43"/>
      <c r="Q54" s="24"/>
      <c r="R54" s="36"/>
    </row>
    <row r="55" spans="1:18" ht="13.5" outlineLevel="1" thickBot="1">
      <c r="A55" s="24"/>
      <c r="B55" s="24"/>
      <c r="C55" s="43"/>
      <c r="D55" s="43"/>
      <c r="E55" s="43"/>
      <c r="F55" s="45"/>
      <c r="G55" s="45"/>
      <c r="H55" s="47"/>
      <c r="I55" s="43"/>
      <c r="J55" s="43"/>
      <c r="K55" s="43"/>
      <c r="L55" s="43"/>
      <c r="M55" s="43"/>
      <c r="N55" s="43"/>
      <c r="O55" s="43"/>
      <c r="P55" s="43"/>
      <c r="Q55" s="24"/>
      <c r="R55" s="36"/>
    </row>
    <row r="56" spans="1:18" ht="13.5" outlineLevel="1" thickBot="1">
      <c r="A56" s="46" t="str">
        <f>A18</f>
        <v>Rain 1970</v>
      </c>
      <c r="B56" s="46" t="str">
        <f>B18</f>
        <v>Leonessa</v>
      </c>
      <c r="C56" s="38"/>
      <c r="D56" s="39">
        <f>SUM(F57:F60)</f>
        <v>1</v>
      </c>
      <c r="E56" s="39">
        <f>SUM(G57:G60)</f>
        <v>3</v>
      </c>
      <c r="F56" s="40"/>
      <c r="G56" s="41"/>
      <c r="H56" s="41"/>
      <c r="I56" s="38"/>
      <c r="J56" s="38"/>
      <c r="K56" s="38"/>
      <c r="L56" s="38"/>
      <c r="M56" s="38"/>
      <c r="N56" s="38"/>
      <c r="O56" s="38"/>
      <c r="P56" s="38"/>
      <c r="Q56" s="42" t="str">
        <f>Q18</f>
        <v>Issy-les-Moulineaux</v>
      </c>
      <c r="R56" s="36"/>
    </row>
    <row r="57" spans="1:18" outlineLevel="1">
      <c r="A57" s="33" t="s">
        <v>559</v>
      </c>
      <c r="B57" s="33" t="s">
        <v>546</v>
      </c>
      <c r="C57" s="43"/>
      <c r="D57" s="44">
        <v>0</v>
      </c>
      <c r="E57" s="44">
        <v>2</v>
      </c>
      <c r="F57" s="45">
        <f>IF(D57&gt;E57,1,0)</f>
        <v>0</v>
      </c>
      <c r="G57" s="45">
        <f>IF(E57&gt;D57,1,0)</f>
        <v>1</v>
      </c>
      <c r="H57" s="47"/>
      <c r="I57" s="43"/>
      <c r="J57" s="43"/>
      <c r="K57" s="43"/>
      <c r="L57" s="43"/>
      <c r="M57" s="43"/>
      <c r="N57" s="43"/>
      <c r="O57" s="43"/>
      <c r="P57" s="43"/>
      <c r="Q57" s="33"/>
      <c r="R57" s="36"/>
    </row>
    <row r="58" spans="1:18" outlineLevel="1">
      <c r="A58" s="33" t="s">
        <v>556</v>
      </c>
      <c r="B58" s="33" t="s">
        <v>552</v>
      </c>
      <c r="C58" s="43"/>
      <c r="D58" s="44">
        <v>0</v>
      </c>
      <c r="E58" s="44">
        <v>2</v>
      </c>
      <c r="F58" s="45">
        <f>IF(D58&gt;E58,1,0)</f>
        <v>0</v>
      </c>
      <c r="G58" s="45">
        <f>IF(E58&gt;D58,1,0)</f>
        <v>1</v>
      </c>
      <c r="H58" s="47"/>
      <c r="I58" s="43"/>
      <c r="J58" s="43"/>
      <c r="K58" s="43"/>
      <c r="L58" s="43"/>
      <c r="M58" s="43"/>
      <c r="N58" s="43"/>
      <c r="O58" s="43"/>
      <c r="P58" s="43"/>
      <c r="Q58" s="33"/>
      <c r="R58" s="36"/>
    </row>
    <row r="59" spans="1:18" outlineLevel="1">
      <c r="A59" s="33" t="s">
        <v>562</v>
      </c>
      <c r="B59" s="33" t="s">
        <v>550</v>
      </c>
      <c r="C59" s="43"/>
      <c r="D59" s="44">
        <v>1</v>
      </c>
      <c r="E59" s="44">
        <v>2</v>
      </c>
      <c r="F59" s="45">
        <f>IF(D59&gt;E59,1,0)</f>
        <v>0</v>
      </c>
      <c r="G59" s="45">
        <f>IF(E59&gt;D59,1,0)</f>
        <v>1</v>
      </c>
      <c r="H59" s="47"/>
      <c r="I59" s="43"/>
      <c r="J59" s="43"/>
      <c r="K59" s="43"/>
      <c r="L59" s="43"/>
      <c r="M59" s="43"/>
      <c r="N59" s="43"/>
      <c r="O59" s="43"/>
      <c r="P59" s="43"/>
      <c r="Q59" s="33"/>
      <c r="R59" s="36"/>
    </row>
    <row r="60" spans="1:18" outlineLevel="1">
      <c r="A60" s="33" t="s">
        <v>553</v>
      </c>
      <c r="B60" s="33" t="s">
        <v>548</v>
      </c>
      <c r="C60" s="43"/>
      <c r="D60" s="44">
        <v>4</v>
      </c>
      <c r="E60" s="44">
        <v>2</v>
      </c>
      <c r="F60" s="45">
        <f>IF(D60&gt;E60,1,0)</f>
        <v>1</v>
      </c>
      <c r="G60" s="45">
        <f>IF(E60&gt;D60,1,0)</f>
        <v>0</v>
      </c>
      <c r="H60" s="47"/>
      <c r="I60" s="43"/>
      <c r="J60" s="43"/>
      <c r="K60" s="43"/>
      <c r="L60" s="43"/>
      <c r="M60" s="43"/>
      <c r="N60" s="43"/>
      <c r="O60" s="43"/>
      <c r="P60" s="43"/>
      <c r="Q60" s="33"/>
      <c r="R60" s="36"/>
    </row>
    <row r="61" spans="1:18" outlineLevel="1">
      <c r="A61" s="24"/>
      <c r="B61" s="24"/>
      <c r="C61" s="43"/>
      <c r="D61" s="44">
        <f>SUM(D57+D58+D59+D60)</f>
        <v>5</v>
      </c>
      <c r="E61" s="44">
        <f>SUM(E57+E58+E59+E60)</f>
        <v>8</v>
      </c>
      <c r="F61" s="45">
        <f>IF(D61&lt;&gt;E61,IF(D61&gt;E61,1,0),IF(H61&gt;I61,1,0))</f>
        <v>0</v>
      </c>
      <c r="G61" s="45">
        <f>IF(D61&lt;&gt;E61,IF(E61&gt;D61,1,0),IF(I61&gt;H61,1,0))</f>
        <v>1</v>
      </c>
      <c r="H61" s="47"/>
      <c r="I61" s="43"/>
      <c r="J61" s="43"/>
      <c r="K61" s="43"/>
      <c r="L61" s="43"/>
      <c r="M61" s="43"/>
      <c r="N61" s="43"/>
      <c r="O61" s="43"/>
      <c r="P61" s="43"/>
      <c r="Q61" s="21"/>
      <c r="R61" s="36"/>
    </row>
    <row r="62" spans="1:18" outlineLevel="1">
      <c r="A62" s="23"/>
      <c r="B62" s="23"/>
      <c r="C62" s="37"/>
      <c r="D62" s="37"/>
      <c r="E62" s="37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5"/>
      <c r="Q62" s="24"/>
      <c r="R62" s="36"/>
    </row>
    <row r="63" spans="1:18" ht="19.5" customHeight="1">
      <c r="A63" s="16" t="s">
        <v>569</v>
      </c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49"/>
    </row>
    <row r="64" spans="1:18">
      <c r="A64" s="18" t="s">
        <v>529</v>
      </c>
      <c r="B64" s="18"/>
      <c r="C64" s="19" t="s">
        <v>530</v>
      </c>
      <c r="D64" s="273" t="s">
        <v>531</v>
      </c>
      <c r="E64" s="273" t="s">
        <v>532</v>
      </c>
      <c r="F64" s="20" t="s">
        <v>533</v>
      </c>
      <c r="G64" s="20" t="s">
        <v>534</v>
      </c>
      <c r="H64" s="20" t="s">
        <v>535</v>
      </c>
      <c r="I64" s="273" t="s">
        <v>536</v>
      </c>
      <c r="J64" s="273" t="s">
        <v>537</v>
      </c>
      <c r="K64" s="273" t="s">
        <v>538</v>
      </c>
      <c r="L64" s="273" t="s">
        <v>539</v>
      </c>
      <c r="M64" s="273" t="s">
        <v>540</v>
      </c>
      <c r="N64" s="273"/>
      <c r="O64" s="273"/>
      <c r="P64" s="21"/>
      <c r="Q64" s="18" t="s">
        <v>541</v>
      </c>
      <c r="R64" s="49"/>
    </row>
    <row r="65" spans="1:18">
      <c r="A65" s="149" t="str">
        <f>Iscritti!B10</f>
        <v>Tiburones FM</v>
      </c>
      <c r="B65" s="24"/>
      <c r="C65" s="38">
        <f>3*E65+F65</f>
        <v>5</v>
      </c>
      <c r="D65" s="43">
        <f>SUM(E65:G65)</f>
        <v>3</v>
      </c>
      <c r="E65" s="43">
        <f>SUM(F70+F72+F74)</f>
        <v>1</v>
      </c>
      <c r="F65" s="43">
        <f>SUM(G70+G72+G74)</f>
        <v>2</v>
      </c>
      <c r="G65" s="43">
        <f>SUM(H70+H72+H74)</f>
        <v>0</v>
      </c>
      <c r="H65" s="47">
        <f>SUM(D70,D72,D74)</f>
        <v>5</v>
      </c>
      <c r="I65" s="47">
        <f>SUM(E70,E72,E74)</f>
        <v>2</v>
      </c>
      <c r="J65" s="43">
        <f>H65-I65</f>
        <v>3</v>
      </c>
      <c r="K65" s="43">
        <f>D83+D97+D111</f>
        <v>23</v>
      </c>
      <c r="L65" s="43">
        <f>E83+E97+E111</f>
        <v>14</v>
      </c>
      <c r="M65" s="43">
        <f>K65-L65</f>
        <v>9</v>
      </c>
      <c r="N65" s="25">
        <f>(C65*10000)+(J65*1000)+(H65*100)+(M65*10)+K65</f>
        <v>53613</v>
      </c>
      <c r="O65" s="25" t="str">
        <f>+A65</f>
        <v>Tiburones FM</v>
      </c>
      <c r="P65" s="25">
        <f>LARGE(N65:N68,1)</f>
        <v>73729</v>
      </c>
      <c r="Q65" s="137" t="str">
        <f>IF(SUM(C65:C68)=0,"",VLOOKUP(P65,N65:O68,2,FALSE))</f>
        <v>Master Sanremo</v>
      </c>
      <c r="R65" s="49"/>
    </row>
    <row r="66" spans="1:18">
      <c r="A66" s="149" t="str">
        <f>Iscritti!B18</f>
        <v>Master Sanremo</v>
      </c>
      <c r="B66" s="24"/>
      <c r="C66" s="38">
        <f>3*E66+F66</f>
        <v>7</v>
      </c>
      <c r="D66" s="43">
        <f>SUM(E66:G66)</f>
        <v>3</v>
      </c>
      <c r="E66" s="43">
        <f>SUM(F71+H72+F75)</f>
        <v>2</v>
      </c>
      <c r="F66" s="43">
        <f>SUM(G71+G72+G75)</f>
        <v>1</v>
      </c>
      <c r="G66" s="43">
        <f>SUM(H71+F72+H75)</f>
        <v>0</v>
      </c>
      <c r="H66" s="47">
        <f>SUM(D71,E72,D75)</f>
        <v>6</v>
      </c>
      <c r="I66" s="47">
        <f>SUM(E71,D72,E75)</f>
        <v>3</v>
      </c>
      <c r="J66" s="43">
        <f>H66-I66</f>
        <v>3</v>
      </c>
      <c r="K66" s="43">
        <f>D90+E97+D118</f>
        <v>29</v>
      </c>
      <c r="L66" s="43">
        <f>E90+D97+E118</f>
        <v>19</v>
      </c>
      <c r="M66" s="43">
        <f>K66-L66</f>
        <v>10</v>
      </c>
      <c r="N66" s="25">
        <f>(C66*10000)+(J66*1000)+(H66*100)+(M66*10)+K66</f>
        <v>73729</v>
      </c>
      <c r="O66" s="25" t="str">
        <f>+A66</f>
        <v>Master Sanremo</v>
      </c>
      <c r="P66" s="25">
        <f>LARGE(N65:N68,2)</f>
        <v>53613</v>
      </c>
      <c r="Q66" s="137" t="str">
        <f>IF(SUM(C65:C68)=0,"",VLOOKUP(P66,N65:O68,2,FALSE))</f>
        <v>Tiburones FM</v>
      </c>
      <c r="R66" s="49"/>
    </row>
    <row r="67" spans="1:18">
      <c r="A67" s="149" t="str">
        <f>Iscritti!B31</f>
        <v>Biella 91</v>
      </c>
      <c r="B67" s="24"/>
      <c r="C67" s="38">
        <f>3*E67+F67</f>
        <v>4</v>
      </c>
      <c r="D67" s="43">
        <f>SUM(E67:G67)</f>
        <v>3</v>
      </c>
      <c r="E67" s="43">
        <f>SUM(H70+F73+H75)</f>
        <v>1</v>
      </c>
      <c r="F67" s="43">
        <f>SUM(G70+G73+G75)</f>
        <v>1</v>
      </c>
      <c r="G67" s="43">
        <f>SUM(F70+H73+F75)</f>
        <v>1</v>
      </c>
      <c r="H67" s="47">
        <f>SUM(E70,D73,E75)</f>
        <v>5</v>
      </c>
      <c r="I67" s="47">
        <f>SUM(D70,E73,D75)</f>
        <v>3</v>
      </c>
      <c r="J67" s="43">
        <f>H67-I67</f>
        <v>2</v>
      </c>
      <c r="K67" s="43">
        <f>E83+D104+E118</f>
        <v>20</v>
      </c>
      <c r="L67" s="43">
        <f>D83+E104+D118</f>
        <v>20</v>
      </c>
      <c r="M67" s="43">
        <f>K67-L67</f>
        <v>0</v>
      </c>
      <c r="N67" s="25">
        <f>(C67*10000)+(J67*1000)+(H67*100)+(M67*10)+K67</f>
        <v>42520</v>
      </c>
      <c r="O67" s="25" t="str">
        <f>+A67</f>
        <v>Biella 91</v>
      </c>
      <c r="P67" s="25">
        <f>LARGE(N65:N68,3)</f>
        <v>42520</v>
      </c>
      <c r="Q67" s="137" t="str">
        <f>IF(SUM(C65:C68)=0,"",VLOOKUP(P67,N65:O68,2,FALSE))</f>
        <v>Biella 91</v>
      </c>
      <c r="R67" s="49"/>
    </row>
    <row r="68" spans="1:18">
      <c r="A68" s="149" t="str">
        <f>Iscritti!B40</f>
        <v>Subbuteisti Carpi</v>
      </c>
      <c r="B68" s="24"/>
      <c r="C68" s="38">
        <f>3*E68+F68</f>
        <v>0</v>
      </c>
      <c r="D68" s="43">
        <f>SUM(E68:G68)</f>
        <v>3</v>
      </c>
      <c r="E68" s="43">
        <f>SUM(H71+H73+H74)</f>
        <v>0</v>
      </c>
      <c r="F68" s="43">
        <f>SUM(G71+G73+G74)</f>
        <v>0</v>
      </c>
      <c r="G68" s="43">
        <f>SUM(F71+F73+F74)</f>
        <v>3</v>
      </c>
      <c r="H68" s="47">
        <f>SUM(E71,E73,E74)</f>
        <v>1</v>
      </c>
      <c r="I68" s="47">
        <f>SUM(D71,D73,D74)</f>
        <v>9</v>
      </c>
      <c r="J68" s="43">
        <f>H68-I68</f>
        <v>-8</v>
      </c>
      <c r="K68" s="43">
        <f>E90+E104+E111</f>
        <v>14</v>
      </c>
      <c r="L68" s="43">
        <f>D90+D104+D111</f>
        <v>33</v>
      </c>
      <c r="M68" s="43">
        <f>K68-L68</f>
        <v>-19</v>
      </c>
      <c r="N68" s="25">
        <f>(C68*10000)+(J68*1000)+(H68*100)+(M68*10)+K68</f>
        <v>-8076</v>
      </c>
      <c r="O68" s="25" t="str">
        <f>+A68</f>
        <v>Subbuteisti Carpi</v>
      </c>
      <c r="P68" s="25">
        <f>LARGE(N65:N68,4)</f>
        <v>-8076</v>
      </c>
      <c r="Q68" s="137" t="str">
        <f>IF(SUM(C65:C68)=0,"",VLOOKUP(P68,N65:O68,2,FALSE))</f>
        <v>Subbuteisti Carpi</v>
      </c>
      <c r="R68" s="49"/>
    </row>
    <row r="69" spans="1:18" ht="13.5" thickBot="1">
      <c r="A69" s="18" t="s">
        <v>542</v>
      </c>
      <c r="B69" s="18"/>
      <c r="C69" s="273"/>
      <c r="D69" s="286" t="s">
        <v>543</v>
      </c>
      <c r="E69" s="286"/>
      <c r="F69" s="27"/>
      <c r="G69" s="27"/>
      <c r="H69" s="29"/>
      <c r="I69" s="273"/>
      <c r="J69" s="273"/>
      <c r="K69" s="273"/>
      <c r="L69" s="273"/>
      <c r="M69" s="273"/>
      <c r="N69" s="273"/>
      <c r="O69" s="273"/>
      <c r="P69" s="273"/>
      <c r="Q69" s="29" t="s">
        <v>544</v>
      </c>
      <c r="R69" s="49"/>
    </row>
    <row r="70" spans="1:18" ht="13.5" thickBot="1">
      <c r="A70" s="31" t="str">
        <f>A65</f>
        <v>Tiburones FM</v>
      </c>
      <c r="B70" s="31" t="str">
        <f>A67</f>
        <v>Biella 91</v>
      </c>
      <c r="C70" s="273"/>
      <c r="D70" s="138">
        <f>IF(Turnisabato!E27="","",Turnisabato!E27)</f>
        <v>1</v>
      </c>
      <c r="E70" s="138">
        <f>IF(Turnisabato!F27="","",Turnisabato!F27)</f>
        <v>1</v>
      </c>
      <c r="F70" s="32">
        <f t="shared" ref="F70:F75" si="3">IF(D70&gt;E70,1,0)</f>
        <v>0</v>
      </c>
      <c r="G70" s="32">
        <f t="shared" ref="G70:G75" si="4">IF(D70="",0,IF(D70=E70,1,0))</f>
        <v>1</v>
      </c>
      <c r="H70" s="32">
        <f t="shared" ref="H70:H75" si="5">IF(D70&lt;E70,1,0)</f>
        <v>0</v>
      </c>
      <c r="I70" s="273"/>
      <c r="J70" s="273"/>
      <c r="K70" s="273"/>
      <c r="L70" s="273"/>
      <c r="M70" s="273"/>
      <c r="N70" s="273"/>
      <c r="O70" s="273"/>
      <c r="P70" s="28"/>
      <c r="Q70" s="33" t="str">
        <f>A352</f>
        <v>Grosseto</v>
      </c>
      <c r="R70" s="49"/>
    </row>
    <row r="71" spans="1:18" ht="13.5" thickBot="1">
      <c r="A71" s="31" t="str">
        <f>A66</f>
        <v>Master Sanremo</v>
      </c>
      <c r="B71" s="31" t="str">
        <f>A68</f>
        <v>Subbuteisti Carpi</v>
      </c>
      <c r="C71" s="273"/>
      <c r="D71" s="138">
        <f>IF(Turnisabato!E28="","",Turnisabato!E28)</f>
        <v>3</v>
      </c>
      <c r="E71" s="138">
        <f>IF(Turnisabato!F28="","",Turnisabato!F28)</f>
        <v>1</v>
      </c>
      <c r="F71" s="32">
        <f t="shared" si="3"/>
        <v>1</v>
      </c>
      <c r="G71" s="32">
        <f t="shared" si="4"/>
        <v>0</v>
      </c>
      <c r="H71" s="32">
        <f t="shared" si="5"/>
        <v>0</v>
      </c>
      <c r="I71" s="273"/>
      <c r="J71" s="273"/>
      <c r="K71" s="273"/>
      <c r="L71" s="273"/>
      <c r="M71" s="273"/>
      <c r="N71" s="273"/>
      <c r="O71" s="273"/>
      <c r="P71" s="28"/>
      <c r="Q71" s="33" t="str">
        <f>A353</f>
        <v>Stradivari 2</v>
      </c>
      <c r="R71" s="49"/>
    </row>
    <row r="72" spans="1:18" ht="13.5" thickBot="1">
      <c r="A72" s="31" t="str">
        <f>A65</f>
        <v>Tiburones FM</v>
      </c>
      <c r="B72" s="31" t="str">
        <f>A66</f>
        <v>Master Sanremo</v>
      </c>
      <c r="C72" s="273"/>
      <c r="D72" s="138">
        <f>IF(Turnisabato!E55="","",Turnisabato!E55)</f>
        <v>1</v>
      </c>
      <c r="E72" s="138">
        <f>IF(Turnisabato!F55="","",Turnisabato!F55)</f>
        <v>1</v>
      </c>
      <c r="F72" s="32">
        <f t="shared" si="3"/>
        <v>0</v>
      </c>
      <c r="G72" s="32">
        <f t="shared" si="4"/>
        <v>1</v>
      </c>
      <c r="H72" s="32">
        <f t="shared" si="5"/>
        <v>0</v>
      </c>
      <c r="I72" s="273"/>
      <c r="J72" s="273"/>
      <c r="K72" s="273"/>
      <c r="L72" s="273"/>
      <c r="M72" s="273"/>
      <c r="N72" s="273"/>
      <c r="O72" s="273"/>
      <c r="P72" s="28"/>
      <c r="Q72" s="33" t="str">
        <f>A238</f>
        <v>Flickers</v>
      </c>
      <c r="R72" s="49"/>
    </row>
    <row r="73" spans="1:18" ht="13.5" thickBot="1">
      <c r="A73" s="31" t="str">
        <f>A67</f>
        <v>Biella 91</v>
      </c>
      <c r="B73" s="31" t="str">
        <f>A68</f>
        <v>Subbuteisti Carpi</v>
      </c>
      <c r="C73" s="34"/>
      <c r="D73" s="138">
        <f>IF(Turnisabato!E56="","",Turnisabato!E56)</f>
        <v>3</v>
      </c>
      <c r="E73" s="138">
        <f>IF(Turnisabato!F56="","",Turnisabato!F56)</f>
        <v>0</v>
      </c>
      <c r="F73" s="32">
        <f t="shared" si="3"/>
        <v>1</v>
      </c>
      <c r="G73" s="32">
        <f t="shared" si="4"/>
        <v>0</v>
      </c>
      <c r="H73" s="32">
        <f t="shared" si="5"/>
        <v>0</v>
      </c>
      <c r="I73" s="32"/>
      <c r="J73" s="32"/>
      <c r="K73" s="32"/>
      <c r="L73" s="32"/>
      <c r="M73" s="32"/>
      <c r="N73" s="32"/>
      <c r="O73" s="32"/>
      <c r="P73" s="35"/>
      <c r="Q73" s="33" t="str">
        <f>A239</f>
        <v>Torino 2009</v>
      </c>
      <c r="R73" s="49"/>
    </row>
    <row r="74" spans="1:18" ht="13.5" thickBot="1">
      <c r="A74" s="31" t="str">
        <f>A65</f>
        <v>Tiburones FM</v>
      </c>
      <c r="B74" s="31" t="str">
        <f>A68</f>
        <v>Subbuteisti Carpi</v>
      </c>
      <c r="C74" s="37"/>
      <c r="D74" s="138">
        <f>IF(Turnisabato!E83="","",Turnisabato!E83)</f>
        <v>3</v>
      </c>
      <c r="E74" s="138">
        <f>IF(Turnisabato!F83="","",Turnisabato!F83)</f>
        <v>0</v>
      </c>
      <c r="F74" s="32">
        <f t="shared" si="3"/>
        <v>1</v>
      </c>
      <c r="G74" s="32">
        <f t="shared" si="4"/>
        <v>0</v>
      </c>
      <c r="H74" s="32">
        <f t="shared" si="5"/>
        <v>0</v>
      </c>
      <c r="I74" s="32"/>
      <c r="J74" s="32"/>
      <c r="K74" s="32"/>
      <c r="L74" s="32"/>
      <c r="M74" s="32"/>
      <c r="N74" s="32"/>
      <c r="O74" s="32"/>
      <c r="P74" s="35"/>
      <c r="Q74" s="33" t="str">
        <f>A409</f>
        <v>Stradivari</v>
      </c>
      <c r="R74" s="49"/>
    </row>
    <row r="75" spans="1:18" ht="13.5" thickBot="1">
      <c r="A75" s="31" t="str">
        <f>A66</f>
        <v>Master Sanremo</v>
      </c>
      <c r="B75" s="31" t="str">
        <f>A67</f>
        <v>Biella 91</v>
      </c>
      <c r="C75" s="37"/>
      <c r="D75" s="138">
        <f>IF(Turnisabato!E84="","",Turnisabato!E84)</f>
        <v>2</v>
      </c>
      <c r="E75" s="138">
        <f>IF(Turnisabato!F84="","",Turnisabato!F84)</f>
        <v>1</v>
      </c>
      <c r="F75" s="32">
        <f t="shared" si="3"/>
        <v>1</v>
      </c>
      <c r="G75" s="32">
        <f t="shared" si="4"/>
        <v>0</v>
      </c>
      <c r="H75" s="32">
        <f t="shared" si="5"/>
        <v>0</v>
      </c>
      <c r="I75" s="32"/>
      <c r="J75" s="32"/>
      <c r="K75" s="32"/>
      <c r="L75" s="32"/>
      <c r="M75" s="32"/>
      <c r="N75" s="32"/>
      <c r="O75" s="32"/>
      <c r="P75" s="35"/>
      <c r="Q75" s="33" t="str">
        <f>A410</f>
        <v>Torino 2009 2</v>
      </c>
      <c r="R75" s="49"/>
    </row>
    <row r="76" spans="1:18">
      <c r="A76" s="23"/>
      <c r="B76" s="23"/>
      <c r="C76" s="37"/>
      <c r="D76" s="37"/>
      <c r="E76" s="37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5"/>
      <c r="Q76" s="24"/>
      <c r="R76" s="49"/>
    </row>
    <row r="77" spans="1:18" ht="13.5" outlineLevel="1" thickBot="1">
      <c r="A77" s="18" t="s">
        <v>542</v>
      </c>
      <c r="B77" s="18"/>
      <c r="C77" s="273"/>
      <c r="D77" s="286" t="s">
        <v>543</v>
      </c>
      <c r="E77" s="286"/>
      <c r="F77" s="27"/>
      <c r="G77" s="27"/>
      <c r="H77" s="29"/>
      <c r="I77" s="273"/>
      <c r="J77" s="273"/>
      <c r="K77" s="273"/>
      <c r="L77" s="273"/>
      <c r="M77" s="273"/>
      <c r="N77" s="273"/>
      <c r="O77" s="273"/>
      <c r="P77" s="273"/>
      <c r="Q77" s="29" t="s">
        <v>544</v>
      </c>
      <c r="R77" s="49"/>
    </row>
    <row r="78" spans="1:18" ht="13.5" outlineLevel="1" thickBot="1">
      <c r="A78" s="23" t="str">
        <f>A70</f>
        <v>Tiburones FM</v>
      </c>
      <c r="B78" s="23" t="str">
        <f>B70</f>
        <v>Biella 91</v>
      </c>
      <c r="C78" s="38"/>
      <c r="D78" s="39">
        <f>SUM(F79:F82)</f>
        <v>1</v>
      </c>
      <c r="E78" s="39">
        <f>SUM(G79:G82)</f>
        <v>1</v>
      </c>
      <c r="F78" s="40"/>
      <c r="G78" s="41"/>
      <c r="H78" s="29"/>
      <c r="I78" s="273"/>
      <c r="J78" s="273"/>
      <c r="K78" s="273"/>
      <c r="L78" s="273"/>
      <c r="M78" s="273"/>
      <c r="N78" s="273"/>
      <c r="O78" s="273"/>
      <c r="P78" s="273"/>
      <c r="Q78" s="42" t="str">
        <f>Q70</f>
        <v>Grosseto</v>
      </c>
      <c r="R78" s="49"/>
    </row>
    <row r="79" spans="1:18" outlineLevel="1">
      <c r="A79" s="33" t="s">
        <v>570</v>
      </c>
      <c r="B79" s="33" t="s">
        <v>571</v>
      </c>
      <c r="C79" s="43"/>
      <c r="D79" s="44">
        <v>0</v>
      </c>
      <c r="E79" s="44">
        <v>0</v>
      </c>
      <c r="F79" s="45">
        <f>IF(D79&gt;E79,1,0)</f>
        <v>0</v>
      </c>
      <c r="G79" s="45">
        <f>IF(E79&gt;D79,1,0)</f>
        <v>0</v>
      </c>
      <c r="H79" s="29"/>
      <c r="I79" s="273"/>
      <c r="J79" s="273"/>
      <c r="K79" s="273"/>
      <c r="L79" s="273"/>
      <c r="M79" s="273"/>
      <c r="N79" s="273"/>
      <c r="O79" s="273"/>
      <c r="P79" s="273"/>
      <c r="Q79" s="151"/>
      <c r="R79" s="49"/>
    </row>
    <row r="80" spans="1:18" outlineLevel="1">
      <c r="A80" s="33" t="s">
        <v>572</v>
      </c>
      <c r="B80" s="33" t="s">
        <v>573</v>
      </c>
      <c r="C80" s="43"/>
      <c r="D80" s="44">
        <v>2</v>
      </c>
      <c r="E80" s="44">
        <v>3</v>
      </c>
      <c r="F80" s="45">
        <f>IF(D80&gt;E80,1,0)</f>
        <v>0</v>
      </c>
      <c r="G80" s="45">
        <f>IF(E80&gt;D80,1,0)</f>
        <v>1</v>
      </c>
      <c r="H80" s="29"/>
      <c r="I80" s="273"/>
      <c r="J80" s="273"/>
      <c r="K80" s="273"/>
      <c r="L80" s="273"/>
      <c r="M80" s="273"/>
      <c r="N80" s="273"/>
      <c r="O80" s="273"/>
      <c r="P80" s="273"/>
      <c r="Q80" s="151"/>
      <c r="R80" s="49"/>
    </row>
    <row r="81" spans="1:18" outlineLevel="1">
      <c r="A81" s="33" t="s">
        <v>574</v>
      </c>
      <c r="B81" s="33" t="s">
        <v>575</v>
      </c>
      <c r="C81" s="43"/>
      <c r="D81" s="44">
        <v>0</v>
      </c>
      <c r="E81" s="44">
        <v>0</v>
      </c>
      <c r="F81" s="45">
        <f>IF(D81&gt;E81,1,0)</f>
        <v>0</v>
      </c>
      <c r="G81" s="45">
        <f>IF(E81&gt;D81,1,0)</f>
        <v>0</v>
      </c>
      <c r="H81" s="29"/>
      <c r="I81" s="273"/>
      <c r="J81" s="273"/>
      <c r="K81" s="273"/>
      <c r="L81" s="273"/>
      <c r="M81" s="273"/>
      <c r="N81" s="273"/>
      <c r="O81" s="273"/>
      <c r="P81" s="273"/>
      <c r="Q81" s="151"/>
      <c r="R81" s="49"/>
    </row>
    <row r="82" spans="1:18" outlineLevel="1">
      <c r="A82" s="33" t="s">
        <v>576</v>
      </c>
      <c r="B82" s="33" t="s">
        <v>577</v>
      </c>
      <c r="C82" s="43"/>
      <c r="D82" s="44">
        <v>3</v>
      </c>
      <c r="E82" s="44">
        <v>1</v>
      </c>
      <c r="F82" s="45">
        <f>IF(D82&gt;E82,1,0)</f>
        <v>1</v>
      </c>
      <c r="G82" s="45">
        <f>IF(E82&gt;D82,1,0)</f>
        <v>0</v>
      </c>
      <c r="H82" s="29"/>
      <c r="I82" s="273"/>
      <c r="J82" s="273"/>
      <c r="K82" s="273"/>
      <c r="L82" s="273"/>
      <c r="M82" s="273"/>
      <c r="N82" s="273"/>
      <c r="O82" s="273"/>
      <c r="P82" s="273"/>
      <c r="Q82" s="151"/>
      <c r="R82" s="49"/>
    </row>
    <row r="83" spans="1:18" outlineLevel="1">
      <c r="A83" s="24"/>
      <c r="B83" s="24"/>
      <c r="C83" s="43"/>
      <c r="D83" s="44">
        <f>SUM(D79+D80+D81+D82)</f>
        <v>5</v>
      </c>
      <c r="E83" s="44">
        <f>SUM(E79+E80+E81+E82)</f>
        <v>4</v>
      </c>
      <c r="F83" s="45">
        <f>IF(D83&lt;&gt;E83,IF(D83&gt;E83,1,0),IF(H83&gt;I83,1,0))</f>
        <v>1</v>
      </c>
      <c r="G83" s="45">
        <f>IF(D83&lt;&gt;E83,IF(E83&gt;D83,1,0),IF(I83&gt;H83,1,0))</f>
        <v>0</v>
      </c>
      <c r="H83" s="29"/>
      <c r="I83" s="273"/>
      <c r="J83" s="273"/>
      <c r="K83" s="273"/>
      <c r="L83" s="273"/>
      <c r="M83" s="273"/>
      <c r="N83" s="273"/>
      <c r="O83" s="273"/>
      <c r="P83" s="273"/>
      <c r="Q83" s="29"/>
      <c r="R83" s="49"/>
    </row>
    <row r="84" spans="1:18" ht="13.5" outlineLevel="1" thickBot="1">
      <c r="A84" s="24"/>
      <c r="B84" s="24"/>
      <c r="C84" s="43"/>
      <c r="D84" s="43"/>
      <c r="E84" s="43"/>
      <c r="F84" s="45"/>
      <c r="G84" s="45"/>
      <c r="H84" s="29"/>
      <c r="I84" s="273"/>
      <c r="J84" s="273"/>
      <c r="K84" s="273"/>
      <c r="L84" s="273"/>
      <c r="M84" s="273"/>
      <c r="N84" s="273"/>
      <c r="O84" s="273"/>
      <c r="P84" s="273"/>
      <c r="Q84" s="29"/>
      <c r="R84" s="49"/>
    </row>
    <row r="85" spans="1:18" ht="13.5" outlineLevel="1" thickBot="1">
      <c r="A85" s="23" t="str">
        <f>A71</f>
        <v>Master Sanremo</v>
      </c>
      <c r="B85" s="23" t="str">
        <f>B71</f>
        <v>Subbuteisti Carpi</v>
      </c>
      <c r="C85" s="38"/>
      <c r="D85" s="39">
        <f>SUM(F86:F89)</f>
        <v>3</v>
      </c>
      <c r="E85" s="39">
        <f>SUM(G86:G89)</f>
        <v>1</v>
      </c>
      <c r="F85" s="40"/>
      <c r="G85" s="41"/>
      <c r="H85" s="29"/>
      <c r="I85" s="273"/>
      <c r="J85" s="273"/>
      <c r="K85" s="273"/>
      <c r="L85" s="273"/>
      <c r="M85" s="273"/>
      <c r="N85" s="273"/>
      <c r="O85" s="273"/>
      <c r="P85" s="273"/>
      <c r="Q85" s="42" t="str">
        <f>Q71</f>
        <v>Stradivari 2</v>
      </c>
      <c r="R85" s="49"/>
    </row>
    <row r="86" spans="1:18" outlineLevel="1">
      <c r="A86" s="33" t="s">
        <v>578</v>
      </c>
      <c r="B86" s="33" t="s">
        <v>579</v>
      </c>
      <c r="C86" s="43"/>
      <c r="D86" s="44">
        <v>4</v>
      </c>
      <c r="E86" s="44">
        <v>2</v>
      </c>
      <c r="F86" s="45">
        <f>IF(D86&gt;E86,1,0)</f>
        <v>1</v>
      </c>
      <c r="G86" s="45">
        <f>IF(E86&gt;D86,1,0)</f>
        <v>0</v>
      </c>
      <c r="H86" s="29"/>
      <c r="I86" s="273"/>
      <c r="J86" s="273"/>
      <c r="K86" s="273"/>
      <c r="L86" s="273"/>
      <c r="M86" s="273"/>
      <c r="N86" s="273"/>
      <c r="O86" s="273"/>
      <c r="P86" s="273"/>
      <c r="Q86" s="151" t="s">
        <v>580</v>
      </c>
      <c r="R86" s="49"/>
    </row>
    <row r="87" spans="1:18" outlineLevel="1">
      <c r="A87" s="33" t="s">
        <v>581</v>
      </c>
      <c r="B87" s="33" t="s">
        <v>582</v>
      </c>
      <c r="C87" s="43"/>
      <c r="D87" s="44">
        <v>3</v>
      </c>
      <c r="E87" s="44">
        <v>1</v>
      </c>
      <c r="F87" s="45">
        <f>IF(D87&gt;E87,1,0)</f>
        <v>1</v>
      </c>
      <c r="G87" s="45">
        <f>IF(E87&gt;D87,1,0)</f>
        <v>0</v>
      </c>
      <c r="H87" s="29"/>
      <c r="I87" s="273"/>
      <c r="J87" s="273"/>
      <c r="K87" s="273"/>
      <c r="L87" s="273"/>
      <c r="M87" s="273"/>
      <c r="N87" s="273"/>
      <c r="O87" s="273"/>
      <c r="P87" s="273"/>
      <c r="Q87" s="151" t="s">
        <v>583</v>
      </c>
      <c r="R87" s="49"/>
    </row>
    <row r="88" spans="1:18" outlineLevel="1">
      <c r="A88" s="33" t="s">
        <v>584</v>
      </c>
      <c r="B88" s="33" t="s">
        <v>585</v>
      </c>
      <c r="C88" s="43"/>
      <c r="D88" s="44">
        <v>3</v>
      </c>
      <c r="E88" s="44">
        <v>0</v>
      </c>
      <c r="F88" s="45">
        <f>IF(D88&gt;E88,1,0)</f>
        <v>1</v>
      </c>
      <c r="G88" s="45">
        <f>IF(E88&gt;D88,1,0)</f>
        <v>0</v>
      </c>
      <c r="H88" s="29"/>
      <c r="I88" s="273"/>
      <c r="J88" s="273"/>
      <c r="K88" s="273"/>
      <c r="L88" s="273"/>
      <c r="M88" s="273"/>
      <c r="N88" s="273"/>
      <c r="O88" s="273"/>
      <c r="P88" s="273"/>
      <c r="Q88" s="151" t="s">
        <v>586</v>
      </c>
      <c r="R88" s="49"/>
    </row>
    <row r="89" spans="1:18" outlineLevel="1">
      <c r="A89" s="33" t="s">
        <v>587</v>
      </c>
      <c r="B89" s="33" t="s">
        <v>588</v>
      </c>
      <c r="C89" s="43"/>
      <c r="D89" s="44">
        <v>2</v>
      </c>
      <c r="E89" s="44">
        <v>3</v>
      </c>
      <c r="F89" s="45">
        <f>IF(D89&gt;E89,1,0)</f>
        <v>0</v>
      </c>
      <c r="G89" s="45">
        <f>IF(E89&gt;D89,1,0)</f>
        <v>1</v>
      </c>
      <c r="H89" s="29"/>
      <c r="I89" s="273"/>
      <c r="J89" s="273"/>
      <c r="K89" s="273"/>
      <c r="L89" s="273"/>
      <c r="M89" s="273"/>
      <c r="N89" s="273"/>
      <c r="O89" s="273"/>
      <c r="P89" s="273"/>
      <c r="Q89" s="151" t="s">
        <v>589</v>
      </c>
      <c r="R89" s="49"/>
    </row>
    <row r="90" spans="1:18" outlineLevel="1">
      <c r="A90" s="24"/>
      <c r="B90" s="24"/>
      <c r="C90" s="43"/>
      <c r="D90" s="44">
        <f>SUM(D86+D87+D88+D89)</f>
        <v>12</v>
      </c>
      <c r="E90" s="44">
        <f>SUM(E86+E87+E88+E89)</f>
        <v>6</v>
      </c>
      <c r="F90" s="45">
        <f>IF(D90&lt;&gt;E90,IF(D90&gt;E90,1,0),IF(H90&gt;I90,1,0))</f>
        <v>1</v>
      </c>
      <c r="G90" s="45">
        <f>IF(D90&lt;&gt;E90,IF(E90&gt;D90,1,0),IF(I90&gt;H90,1,0))</f>
        <v>0</v>
      </c>
      <c r="H90" s="29"/>
      <c r="I90" s="273"/>
      <c r="J90" s="273"/>
      <c r="K90" s="273"/>
      <c r="L90" s="273"/>
      <c r="M90" s="273"/>
      <c r="N90" s="273"/>
      <c r="O90" s="273"/>
      <c r="P90" s="273"/>
      <c r="Q90" s="29"/>
      <c r="R90" s="49"/>
    </row>
    <row r="91" spans="1:18" ht="13.5" outlineLevel="1" thickBot="1">
      <c r="A91" s="24"/>
      <c r="B91" s="24"/>
      <c r="C91" s="43"/>
      <c r="D91" s="43"/>
      <c r="E91" s="43"/>
      <c r="F91" s="45"/>
      <c r="G91" s="45"/>
      <c r="H91" s="29"/>
      <c r="I91" s="273"/>
      <c r="J91" s="273"/>
      <c r="K91" s="273"/>
      <c r="L91" s="273"/>
      <c r="M91" s="273"/>
      <c r="N91" s="273"/>
      <c r="O91" s="273"/>
      <c r="P91" s="273"/>
      <c r="Q91" s="29"/>
      <c r="R91" s="49"/>
    </row>
    <row r="92" spans="1:18" ht="13.5" outlineLevel="1" thickBot="1">
      <c r="A92" s="46" t="str">
        <f>A72</f>
        <v>Tiburones FM</v>
      </c>
      <c r="B92" s="46" t="str">
        <f>B72</f>
        <v>Master Sanremo</v>
      </c>
      <c r="C92" s="38"/>
      <c r="D92" s="39">
        <f>SUM(F93:F96)</f>
        <v>1</v>
      </c>
      <c r="E92" s="39">
        <f>SUM(G93:G96)</f>
        <v>1</v>
      </c>
      <c r="F92" s="40"/>
      <c r="G92" s="41"/>
      <c r="H92" s="29"/>
      <c r="I92" s="273"/>
      <c r="J92" s="273"/>
      <c r="K92" s="273"/>
      <c r="L92" s="273"/>
      <c r="M92" s="273"/>
      <c r="N92" s="273"/>
      <c r="O92" s="273"/>
      <c r="P92" s="273"/>
      <c r="Q92" s="42" t="str">
        <f>Q72</f>
        <v>Flickers</v>
      </c>
      <c r="R92" s="49"/>
    </row>
    <row r="93" spans="1:18" outlineLevel="1">
      <c r="A93" s="33" t="s">
        <v>570</v>
      </c>
      <c r="B93" s="33" t="s">
        <v>578</v>
      </c>
      <c r="C93" s="43"/>
      <c r="D93" s="44">
        <v>0</v>
      </c>
      <c r="E93" s="44">
        <v>0</v>
      </c>
      <c r="F93" s="45">
        <f>IF(D93&gt;E93,1,0)</f>
        <v>0</v>
      </c>
      <c r="G93" s="45">
        <f>IF(E93&gt;D93,1,0)</f>
        <v>0</v>
      </c>
      <c r="H93" s="29"/>
      <c r="I93" s="273"/>
      <c r="J93" s="273"/>
      <c r="K93" s="273"/>
      <c r="L93" s="273"/>
      <c r="M93" s="273"/>
      <c r="N93" s="273"/>
      <c r="O93" s="273"/>
      <c r="P93" s="273"/>
      <c r="Q93" s="151" t="s">
        <v>590</v>
      </c>
      <c r="R93" s="22"/>
    </row>
    <row r="94" spans="1:18" outlineLevel="1">
      <c r="A94" s="33" t="s">
        <v>572</v>
      </c>
      <c r="B94" s="33" t="s">
        <v>587</v>
      </c>
      <c r="C94" s="43"/>
      <c r="D94" s="44">
        <v>2</v>
      </c>
      <c r="E94" s="44">
        <v>2</v>
      </c>
      <c r="F94" s="45">
        <f>IF(D94&gt;E94,1,0)</f>
        <v>0</v>
      </c>
      <c r="G94" s="45">
        <f>IF(E94&gt;D94,1,0)</f>
        <v>0</v>
      </c>
      <c r="H94" s="29"/>
      <c r="I94" s="273"/>
      <c r="J94" s="273"/>
      <c r="K94" s="273"/>
      <c r="L94" s="273"/>
      <c r="M94" s="273"/>
      <c r="N94" s="273"/>
      <c r="O94" s="273"/>
      <c r="P94" s="273"/>
      <c r="Q94" s="151" t="s">
        <v>591</v>
      </c>
      <c r="R94" s="22"/>
    </row>
    <row r="95" spans="1:18" outlineLevel="1">
      <c r="A95" s="33" t="s">
        <v>592</v>
      </c>
      <c r="B95" s="33" t="s">
        <v>584</v>
      </c>
      <c r="C95" s="43"/>
      <c r="D95" s="44">
        <v>3</v>
      </c>
      <c r="E95" s="44">
        <v>2</v>
      </c>
      <c r="F95" s="45">
        <f>IF(D95&gt;E95,1,0)</f>
        <v>1</v>
      </c>
      <c r="G95" s="45">
        <f>IF(E95&gt;D95,1,0)</f>
        <v>0</v>
      </c>
      <c r="H95" s="29"/>
      <c r="I95" s="273"/>
      <c r="J95" s="273"/>
      <c r="K95" s="273"/>
      <c r="L95" s="273"/>
      <c r="M95" s="273"/>
      <c r="N95" s="273"/>
      <c r="O95" s="273"/>
      <c r="P95" s="273"/>
      <c r="Q95" s="151" t="s">
        <v>593</v>
      </c>
      <c r="R95" s="22"/>
    </row>
    <row r="96" spans="1:18" outlineLevel="1">
      <c r="A96" s="33" t="s">
        <v>574</v>
      </c>
      <c r="B96" s="33" t="s">
        <v>581</v>
      </c>
      <c r="C96" s="43"/>
      <c r="D96" s="44">
        <v>2</v>
      </c>
      <c r="E96" s="44">
        <v>3</v>
      </c>
      <c r="F96" s="45">
        <f>IF(D96&gt;E96,1,0)</f>
        <v>0</v>
      </c>
      <c r="G96" s="45">
        <f>IF(E96&gt;D96,1,0)</f>
        <v>1</v>
      </c>
      <c r="H96" s="29"/>
      <c r="I96" s="273"/>
      <c r="J96" s="273"/>
      <c r="K96" s="273"/>
      <c r="L96" s="273"/>
      <c r="M96" s="273"/>
      <c r="N96" s="273"/>
      <c r="O96" s="273"/>
      <c r="P96" s="273"/>
      <c r="Q96" s="151" t="s">
        <v>594</v>
      </c>
      <c r="R96" s="36"/>
    </row>
    <row r="97" spans="1:18" outlineLevel="1">
      <c r="A97" s="24"/>
      <c r="B97" s="24"/>
      <c r="C97" s="43"/>
      <c r="D97" s="44">
        <f>SUM(D93+D94+D95+D96)</f>
        <v>7</v>
      </c>
      <c r="E97" s="44">
        <f>SUM(E93+E94+E95+E96)</f>
        <v>7</v>
      </c>
      <c r="F97" s="45">
        <f>IF(D97&lt;&gt;E97,IF(D97&gt;E97,1,0),IF(H97&gt;I97,1,0))</f>
        <v>0</v>
      </c>
      <c r="G97" s="45">
        <f>IF(D97&lt;&gt;E97,IF(E97&gt;D97,1,0),IF(I97&gt;H97,1,0))</f>
        <v>0</v>
      </c>
      <c r="H97" s="29"/>
      <c r="I97" s="273"/>
      <c r="J97" s="273"/>
      <c r="K97" s="273"/>
      <c r="L97" s="273"/>
      <c r="M97" s="273"/>
      <c r="N97" s="273"/>
      <c r="O97" s="273"/>
      <c r="P97" s="273"/>
      <c r="Q97" s="29"/>
      <c r="R97" s="36"/>
    </row>
    <row r="98" spans="1:18" ht="13.5" outlineLevel="1" thickBot="1">
      <c r="A98" s="24"/>
      <c r="B98" s="24"/>
      <c r="C98" s="43"/>
      <c r="D98" s="43"/>
      <c r="E98" s="43"/>
      <c r="F98" s="45"/>
      <c r="G98" s="45"/>
      <c r="H98" s="29"/>
      <c r="I98" s="273"/>
      <c r="J98" s="273"/>
      <c r="K98" s="273"/>
      <c r="L98" s="273"/>
      <c r="M98" s="273"/>
      <c r="N98" s="273"/>
      <c r="O98" s="273"/>
      <c r="P98" s="273"/>
      <c r="Q98" s="29"/>
      <c r="R98" s="36"/>
    </row>
    <row r="99" spans="1:18" ht="13.5" outlineLevel="1" thickBot="1">
      <c r="A99" s="23" t="str">
        <f>A73</f>
        <v>Biella 91</v>
      </c>
      <c r="B99" s="23" t="str">
        <f>B73</f>
        <v>Subbuteisti Carpi</v>
      </c>
      <c r="C99" s="38"/>
      <c r="D99" s="39">
        <f>SUM(F100:F103)</f>
        <v>3</v>
      </c>
      <c r="E99" s="39">
        <f>SUM(G100:G103)</f>
        <v>0</v>
      </c>
      <c r="F99" s="40"/>
      <c r="G99" s="41"/>
      <c r="H99" s="41"/>
      <c r="I99" s="38"/>
      <c r="J99" s="38"/>
      <c r="K99" s="38"/>
      <c r="L99" s="38"/>
      <c r="M99" s="38"/>
      <c r="N99" s="38"/>
      <c r="O99" s="38"/>
      <c r="P99" s="38"/>
      <c r="Q99" s="42" t="str">
        <f>Q73</f>
        <v>Torino 2009</v>
      </c>
      <c r="R99" s="36"/>
    </row>
    <row r="100" spans="1:18" outlineLevel="1">
      <c r="A100" s="33" t="s">
        <v>571</v>
      </c>
      <c r="B100" s="33" t="s">
        <v>582</v>
      </c>
      <c r="C100" s="43"/>
      <c r="D100" s="44">
        <v>3</v>
      </c>
      <c r="E100" s="44">
        <v>2</v>
      </c>
      <c r="F100" s="45">
        <f>IF(D100&gt;E100,1,0)</f>
        <v>1</v>
      </c>
      <c r="G100" s="45">
        <f>IF(E100&gt;D100,1,0)</f>
        <v>0</v>
      </c>
      <c r="H100" s="47"/>
      <c r="I100" s="43"/>
      <c r="J100" s="43"/>
      <c r="K100" s="43"/>
      <c r="L100" s="43"/>
      <c r="M100" s="43"/>
      <c r="N100" s="43"/>
      <c r="O100" s="43"/>
      <c r="P100" s="43"/>
      <c r="Q100" s="48" t="s">
        <v>595</v>
      </c>
      <c r="R100" s="36"/>
    </row>
    <row r="101" spans="1:18" outlineLevel="1">
      <c r="A101" s="33" t="s">
        <v>596</v>
      </c>
      <c r="B101" s="33" t="s">
        <v>579</v>
      </c>
      <c r="C101" s="43"/>
      <c r="D101" s="44">
        <v>1</v>
      </c>
      <c r="E101" s="44">
        <v>1</v>
      </c>
      <c r="F101" s="45">
        <f>IF(D101&gt;E101,1,0)</f>
        <v>0</v>
      </c>
      <c r="G101" s="45">
        <f>IF(E101&gt;D101,1,0)</f>
        <v>0</v>
      </c>
      <c r="H101" s="47"/>
      <c r="I101" s="43"/>
      <c r="J101" s="43"/>
      <c r="K101" s="43"/>
      <c r="L101" s="43"/>
      <c r="M101" s="43"/>
      <c r="N101" s="43"/>
      <c r="O101" s="43"/>
      <c r="P101" s="43"/>
      <c r="Q101" s="48" t="s">
        <v>597</v>
      </c>
      <c r="R101" s="36"/>
    </row>
    <row r="102" spans="1:18" outlineLevel="1">
      <c r="A102" s="33" t="s">
        <v>573</v>
      </c>
      <c r="B102" s="33" t="s">
        <v>585</v>
      </c>
      <c r="C102" s="43"/>
      <c r="D102" s="44">
        <v>5</v>
      </c>
      <c r="E102" s="44">
        <v>2</v>
      </c>
      <c r="F102" s="45">
        <f>IF(D102&gt;E102,1,0)</f>
        <v>1</v>
      </c>
      <c r="G102" s="45">
        <f>IF(E102&gt;D102,1,0)</f>
        <v>0</v>
      </c>
      <c r="H102" s="47"/>
      <c r="I102" s="43"/>
      <c r="J102" s="43"/>
      <c r="K102" s="43"/>
      <c r="L102" s="43"/>
      <c r="M102" s="43"/>
      <c r="N102" s="43"/>
      <c r="O102" s="43"/>
      <c r="P102" s="43"/>
      <c r="Q102" s="48" t="s">
        <v>598</v>
      </c>
      <c r="R102" s="36"/>
    </row>
    <row r="103" spans="1:18" outlineLevel="1">
      <c r="A103" s="33" t="s">
        <v>575</v>
      </c>
      <c r="B103" s="33" t="s">
        <v>588</v>
      </c>
      <c r="C103" s="43"/>
      <c r="D103" s="44">
        <v>1</v>
      </c>
      <c r="E103" s="44">
        <v>0</v>
      </c>
      <c r="F103" s="45">
        <f>IF(D103&gt;E103,1,0)</f>
        <v>1</v>
      </c>
      <c r="G103" s="45">
        <f>IF(E103&gt;D103,1,0)</f>
        <v>0</v>
      </c>
      <c r="H103" s="47"/>
      <c r="I103" s="43"/>
      <c r="J103" s="43"/>
      <c r="K103" s="43"/>
      <c r="L103" s="43"/>
      <c r="M103" s="43"/>
      <c r="N103" s="43"/>
      <c r="O103" s="43"/>
      <c r="P103" s="43"/>
      <c r="Q103" s="48" t="s">
        <v>599</v>
      </c>
      <c r="R103" s="36"/>
    </row>
    <row r="104" spans="1:18" outlineLevel="1">
      <c r="A104" s="24"/>
      <c r="B104" s="24"/>
      <c r="C104" s="43"/>
      <c r="D104" s="44">
        <f>SUM(D100+D101+D102+D103)</f>
        <v>10</v>
      </c>
      <c r="E104" s="44">
        <f>SUM(E100+E101+E102+E103)</f>
        <v>5</v>
      </c>
      <c r="F104" s="45">
        <f>IF(D104&lt;&gt;E104,IF(D104&gt;E104,1,0),IF(H104&gt;I104,1,0))</f>
        <v>1</v>
      </c>
      <c r="G104" s="45">
        <f>IF(D104&lt;&gt;E104,IF(E104&gt;D104,1,0),IF(I104&gt;H104,1,0))</f>
        <v>0</v>
      </c>
      <c r="H104" s="47"/>
      <c r="I104" s="43"/>
      <c r="J104" s="43"/>
      <c r="K104" s="43"/>
      <c r="L104" s="43"/>
      <c r="M104" s="43"/>
      <c r="N104" s="43"/>
      <c r="O104" s="43"/>
      <c r="P104" s="43"/>
      <c r="Q104" s="24"/>
      <c r="R104" s="36"/>
    </row>
    <row r="105" spans="1:18" ht="13.5" outlineLevel="1" thickBot="1">
      <c r="A105" s="24"/>
      <c r="B105" s="24"/>
      <c r="C105" s="43"/>
      <c r="D105" s="43"/>
      <c r="E105" s="43"/>
      <c r="F105" s="45"/>
      <c r="G105" s="45"/>
      <c r="H105" s="47"/>
      <c r="I105" s="43"/>
      <c r="J105" s="43"/>
      <c r="K105" s="43"/>
      <c r="L105" s="43"/>
      <c r="M105" s="43"/>
      <c r="N105" s="43"/>
      <c r="O105" s="43"/>
      <c r="P105" s="43"/>
      <c r="Q105" s="24"/>
      <c r="R105" s="36"/>
    </row>
    <row r="106" spans="1:18" ht="13.5" outlineLevel="1" thickBot="1">
      <c r="A106" s="23" t="str">
        <f>A74</f>
        <v>Tiburones FM</v>
      </c>
      <c r="B106" s="23" t="str">
        <f>B74</f>
        <v>Subbuteisti Carpi</v>
      </c>
      <c r="C106" s="38"/>
      <c r="D106" s="39">
        <f>SUM(F107:F110)</f>
        <v>3</v>
      </c>
      <c r="E106" s="39">
        <f>SUM(G107:G110)</f>
        <v>0</v>
      </c>
      <c r="F106" s="40"/>
      <c r="G106" s="41"/>
      <c r="H106" s="41"/>
      <c r="I106" s="38"/>
      <c r="J106" s="38"/>
      <c r="K106" s="38"/>
      <c r="L106" s="38"/>
      <c r="M106" s="38"/>
      <c r="N106" s="38"/>
      <c r="O106" s="38"/>
      <c r="P106" s="38"/>
      <c r="Q106" s="42" t="str">
        <f>Q74</f>
        <v>Stradivari</v>
      </c>
      <c r="R106" s="36"/>
    </row>
    <row r="107" spans="1:18" outlineLevel="1">
      <c r="A107" s="33" t="s">
        <v>576</v>
      </c>
      <c r="B107" s="33" t="s">
        <v>579</v>
      </c>
      <c r="C107" s="43"/>
      <c r="D107" s="44">
        <v>3</v>
      </c>
      <c r="E107" s="44">
        <v>2</v>
      </c>
      <c r="F107" s="45">
        <f>IF(D107&gt;E107,1,0)</f>
        <v>1</v>
      </c>
      <c r="G107" s="45">
        <f>IF(E107&gt;D107,1,0)</f>
        <v>0</v>
      </c>
      <c r="H107" s="47"/>
      <c r="I107" s="43"/>
      <c r="J107" s="43"/>
      <c r="K107" s="43"/>
      <c r="L107" s="43"/>
      <c r="M107" s="43"/>
      <c r="N107" s="43"/>
      <c r="O107" s="43"/>
      <c r="P107" s="43"/>
      <c r="Q107" s="33" t="s">
        <v>600</v>
      </c>
      <c r="R107" s="36"/>
    </row>
    <row r="108" spans="1:18" outlineLevel="1">
      <c r="A108" s="33" t="s">
        <v>592</v>
      </c>
      <c r="B108" s="33" t="s">
        <v>582</v>
      </c>
      <c r="C108" s="43"/>
      <c r="D108" s="44">
        <v>5</v>
      </c>
      <c r="E108" s="44">
        <v>0</v>
      </c>
      <c r="F108" s="45">
        <f>IF(D108&gt;E108,1,0)</f>
        <v>1</v>
      </c>
      <c r="G108" s="45">
        <f>IF(E108&gt;D108,1,0)</f>
        <v>0</v>
      </c>
      <c r="H108" s="47"/>
      <c r="I108" s="43"/>
      <c r="J108" s="43"/>
      <c r="K108" s="43"/>
      <c r="L108" s="43"/>
      <c r="M108" s="43"/>
      <c r="N108" s="43"/>
      <c r="O108" s="43"/>
      <c r="P108" s="43"/>
      <c r="Q108" s="33" t="s">
        <v>601</v>
      </c>
      <c r="R108" s="50"/>
    </row>
    <row r="109" spans="1:18" outlineLevel="1">
      <c r="A109" s="33" t="s">
        <v>574</v>
      </c>
      <c r="B109" s="33" t="s">
        <v>585</v>
      </c>
      <c r="C109" s="43"/>
      <c r="D109" s="44">
        <v>2</v>
      </c>
      <c r="E109" s="44">
        <v>0</v>
      </c>
      <c r="F109" s="45">
        <f>IF(D109&gt;E109,1,0)</f>
        <v>1</v>
      </c>
      <c r="G109" s="45">
        <f>IF(E109&gt;D109,1,0)</f>
        <v>0</v>
      </c>
      <c r="H109" s="47"/>
      <c r="I109" s="43"/>
      <c r="J109" s="43"/>
      <c r="K109" s="43"/>
      <c r="L109" s="43"/>
      <c r="M109" s="43"/>
      <c r="N109" s="43"/>
      <c r="O109" s="43"/>
      <c r="P109" s="43"/>
      <c r="Q109" s="33" t="s">
        <v>602</v>
      </c>
      <c r="R109" s="50"/>
    </row>
    <row r="110" spans="1:18" outlineLevel="1">
      <c r="A110" s="33" t="s">
        <v>570</v>
      </c>
      <c r="B110" s="33" t="s">
        <v>588</v>
      </c>
      <c r="C110" s="43"/>
      <c r="D110" s="44">
        <v>1</v>
      </c>
      <c r="E110" s="44">
        <v>1</v>
      </c>
      <c r="F110" s="45">
        <f>IF(D110&gt;E110,1,0)</f>
        <v>0</v>
      </c>
      <c r="G110" s="45">
        <f>IF(E110&gt;D110,1,0)</f>
        <v>0</v>
      </c>
      <c r="H110" s="47"/>
      <c r="I110" s="43"/>
      <c r="J110" s="43"/>
      <c r="K110" s="43"/>
      <c r="L110" s="43"/>
      <c r="M110" s="43"/>
      <c r="N110" s="43"/>
      <c r="O110" s="43"/>
      <c r="P110" s="43"/>
      <c r="Q110" s="33" t="s">
        <v>603</v>
      </c>
      <c r="R110" s="50"/>
    </row>
    <row r="111" spans="1:18" ht="12.75" customHeight="1" outlineLevel="1">
      <c r="A111" s="23"/>
      <c r="B111" s="24"/>
      <c r="C111" s="43"/>
      <c r="D111" s="44">
        <f>SUM(D107+D108+D109+D110)</f>
        <v>11</v>
      </c>
      <c r="E111" s="44">
        <f>SUM(E107+E108+E109+E110)</f>
        <v>3</v>
      </c>
      <c r="F111" s="45">
        <f>IF(D111&lt;&gt;E111,IF(D111&gt;E111,1,0),IF(H111&gt;I111,1,0))</f>
        <v>1</v>
      </c>
      <c r="G111" s="45">
        <f>IF(D111&lt;&gt;E111,IF(E111&gt;D111,1,0),IF(I111&gt;H111,1,0))</f>
        <v>0</v>
      </c>
      <c r="H111" s="47"/>
      <c r="I111" s="43"/>
      <c r="J111" s="43"/>
      <c r="K111" s="43"/>
      <c r="L111" s="43"/>
      <c r="M111" s="43"/>
      <c r="N111" s="43"/>
      <c r="O111" s="43"/>
      <c r="P111" s="43"/>
      <c r="Q111" s="24"/>
      <c r="R111" s="30"/>
    </row>
    <row r="112" spans="1:18" ht="13.5" outlineLevel="1" thickBot="1">
      <c r="A112" s="24"/>
      <c r="B112" s="24"/>
      <c r="C112" s="43"/>
      <c r="D112" s="43"/>
      <c r="E112" s="43"/>
      <c r="F112" s="45"/>
      <c r="G112" s="45"/>
      <c r="H112" s="47"/>
      <c r="I112" s="43"/>
      <c r="J112" s="43"/>
      <c r="K112" s="43"/>
      <c r="L112" s="43"/>
      <c r="M112" s="43"/>
      <c r="N112" s="43"/>
      <c r="O112" s="43"/>
      <c r="P112" s="43"/>
      <c r="Q112" s="24"/>
      <c r="R112" s="50"/>
    </row>
    <row r="113" spans="1:18" ht="13.5" outlineLevel="1" thickBot="1">
      <c r="A113" s="46" t="str">
        <f>A75</f>
        <v>Master Sanremo</v>
      </c>
      <c r="B113" s="46" t="str">
        <f>B75</f>
        <v>Biella 91</v>
      </c>
      <c r="C113" s="38"/>
      <c r="D113" s="39">
        <f>SUM(F114:F117)</f>
        <v>2</v>
      </c>
      <c r="E113" s="39">
        <f>SUM(G114:G117)</f>
        <v>1</v>
      </c>
      <c r="F113" s="40"/>
      <c r="G113" s="41"/>
      <c r="H113" s="41"/>
      <c r="I113" s="38"/>
      <c r="J113" s="38"/>
      <c r="K113" s="38"/>
      <c r="L113" s="38"/>
      <c r="M113" s="38"/>
      <c r="N113" s="38"/>
      <c r="O113" s="38"/>
      <c r="P113" s="38"/>
      <c r="Q113" s="42" t="str">
        <f>Q75</f>
        <v>Torino 2009 2</v>
      </c>
      <c r="R113" s="36"/>
    </row>
    <row r="114" spans="1:18" outlineLevel="1">
      <c r="A114" s="33" t="s">
        <v>578</v>
      </c>
      <c r="B114" s="33" t="s">
        <v>575</v>
      </c>
      <c r="C114" s="43"/>
      <c r="D114" s="44">
        <v>4</v>
      </c>
      <c r="E114" s="44">
        <v>1</v>
      </c>
      <c r="F114" s="45">
        <f>IF(D114&gt;E114,1,0)</f>
        <v>1</v>
      </c>
      <c r="G114" s="45">
        <f>IF(E114&gt;D114,1,0)</f>
        <v>0</v>
      </c>
      <c r="H114" s="47"/>
      <c r="I114" s="43"/>
      <c r="J114" s="43"/>
      <c r="K114" s="43"/>
      <c r="L114" s="43"/>
      <c r="M114" s="43"/>
      <c r="N114" s="43"/>
      <c r="O114" s="43"/>
      <c r="P114" s="43"/>
      <c r="Q114" s="33" t="s">
        <v>604</v>
      </c>
      <c r="R114" s="36"/>
    </row>
    <row r="115" spans="1:18" outlineLevel="1">
      <c r="A115" s="33" t="s">
        <v>584</v>
      </c>
      <c r="B115" s="33" t="s">
        <v>571</v>
      </c>
      <c r="C115" s="43"/>
      <c r="D115" s="44">
        <v>0</v>
      </c>
      <c r="E115" s="44">
        <v>0</v>
      </c>
      <c r="F115" s="45">
        <f>IF(D115&gt;E115,1,0)</f>
        <v>0</v>
      </c>
      <c r="G115" s="45">
        <f>IF(E115&gt;D115,1,0)</f>
        <v>0</v>
      </c>
      <c r="H115" s="47"/>
      <c r="I115" s="43"/>
      <c r="J115" s="43"/>
      <c r="K115" s="43"/>
      <c r="L115" s="43"/>
      <c r="M115" s="43"/>
      <c r="N115" s="43"/>
      <c r="O115" s="43"/>
      <c r="P115" s="43"/>
      <c r="Q115" s="33" t="s">
        <v>605</v>
      </c>
    </row>
    <row r="116" spans="1:18" outlineLevel="1">
      <c r="A116" s="33" t="s">
        <v>587</v>
      </c>
      <c r="B116" s="33" t="s">
        <v>573</v>
      </c>
      <c r="C116" s="43"/>
      <c r="D116" s="44">
        <v>1</v>
      </c>
      <c r="E116" s="44">
        <v>3</v>
      </c>
      <c r="F116" s="45">
        <f>IF(D116&gt;E116,1,0)</f>
        <v>0</v>
      </c>
      <c r="G116" s="45">
        <f>IF(E116&gt;D116,1,0)</f>
        <v>1</v>
      </c>
      <c r="H116" s="47"/>
      <c r="I116" s="43"/>
      <c r="J116" s="43"/>
      <c r="K116" s="43"/>
      <c r="L116" s="43"/>
      <c r="M116" s="43"/>
      <c r="N116" s="43"/>
      <c r="O116" s="43"/>
      <c r="P116" s="43"/>
      <c r="Q116" s="33" t="s">
        <v>606</v>
      </c>
    </row>
    <row r="117" spans="1:18" outlineLevel="1">
      <c r="A117" s="33" t="s">
        <v>581</v>
      </c>
      <c r="B117" s="33" t="s">
        <v>577</v>
      </c>
      <c r="C117" s="43"/>
      <c r="D117" s="44">
        <v>5</v>
      </c>
      <c r="E117" s="44">
        <v>2</v>
      </c>
      <c r="F117" s="45">
        <f>IF(D117&gt;E117,1,0)</f>
        <v>1</v>
      </c>
      <c r="G117" s="45">
        <f>IF(E117&gt;D117,1,0)</f>
        <v>0</v>
      </c>
      <c r="H117" s="47"/>
      <c r="I117" s="43"/>
      <c r="J117" s="43"/>
      <c r="K117" s="43"/>
      <c r="L117" s="43"/>
      <c r="M117" s="43"/>
      <c r="N117" s="43"/>
      <c r="O117" s="43"/>
      <c r="P117" s="43"/>
      <c r="Q117" s="33" t="s">
        <v>607</v>
      </c>
    </row>
    <row r="118" spans="1:18" outlineLevel="1">
      <c r="A118" s="24"/>
      <c r="B118" s="24"/>
      <c r="C118" s="43"/>
      <c r="D118" s="44">
        <f>SUM(D114+D115+D116+D117)</f>
        <v>10</v>
      </c>
      <c r="E118" s="44">
        <f>SUM(E114+E115+E116+E117)</f>
        <v>6</v>
      </c>
      <c r="F118" s="45">
        <f>IF(D118&lt;&gt;E118,IF(D118&gt;E118,1,0),IF(H118&gt;I118,1,0))</f>
        <v>1</v>
      </c>
      <c r="G118" s="45">
        <f>IF(D118&lt;&gt;E118,IF(E118&gt;D118,1,0),IF(I118&gt;H118,1,0))</f>
        <v>0</v>
      </c>
      <c r="H118" s="47"/>
      <c r="I118" s="43"/>
      <c r="J118" s="43"/>
      <c r="K118" s="43"/>
      <c r="L118" s="43"/>
      <c r="M118" s="43"/>
      <c r="N118" s="43"/>
      <c r="O118" s="43"/>
      <c r="P118" s="43"/>
      <c r="Q118" s="21"/>
    </row>
    <row r="119" spans="1:18" outlineLevel="1"/>
    <row r="120" spans="1:18" ht="19.5">
      <c r="A120" s="16" t="s">
        <v>608</v>
      </c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8"/>
    </row>
    <row r="121" spans="1:18">
      <c r="A121" s="18" t="s">
        <v>529</v>
      </c>
      <c r="B121" s="18"/>
      <c r="C121" s="19" t="s">
        <v>530</v>
      </c>
      <c r="D121" s="273" t="s">
        <v>531</v>
      </c>
      <c r="E121" s="273" t="s">
        <v>532</v>
      </c>
      <c r="F121" s="20" t="s">
        <v>533</v>
      </c>
      <c r="G121" s="20" t="s">
        <v>534</v>
      </c>
      <c r="H121" s="20" t="s">
        <v>535</v>
      </c>
      <c r="I121" s="273" t="s">
        <v>536</v>
      </c>
      <c r="J121" s="273" t="s">
        <v>537</v>
      </c>
      <c r="K121" s="273" t="s">
        <v>538</v>
      </c>
      <c r="L121" s="273" t="s">
        <v>539</v>
      </c>
      <c r="M121" s="273" t="s">
        <v>540</v>
      </c>
      <c r="N121" s="273"/>
      <c r="O121" s="273"/>
      <c r="P121" s="21"/>
      <c r="Q121" s="18" t="s">
        <v>541</v>
      </c>
      <c r="R121" s="8"/>
    </row>
    <row r="122" spans="1:18">
      <c r="A122" s="149" t="str">
        <f>Iscritti!B11</f>
        <v>Fiamme Azzurre</v>
      </c>
      <c r="B122" s="24"/>
      <c r="C122" s="38">
        <f>3*E122+F122</f>
        <v>7</v>
      </c>
      <c r="D122" s="43">
        <f>SUM(E122:G122)</f>
        <v>3</v>
      </c>
      <c r="E122" s="43">
        <f>SUM(F127+F129+F131)</f>
        <v>2</v>
      </c>
      <c r="F122" s="43">
        <f>SUM(G127+G129+G131)</f>
        <v>1</v>
      </c>
      <c r="G122" s="43">
        <f>SUM(H127+H129+H131)</f>
        <v>0</v>
      </c>
      <c r="H122" s="47">
        <f>SUM(D127,D129,D131)</f>
        <v>8</v>
      </c>
      <c r="I122" s="47">
        <f>SUM(E127,E129,E131)</f>
        <v>4</v>
      </c>
      <c r="J122" s="43">
        <f>H122-I122</f>
        <v>4</v>
      </c>
      <c r="K122" s="43">
        <f>D140+D154+D168</f>
        <v>49</v>
      </c>
      <c r="L122" s="43">
        <f>E140+E154+E168</f>
        <v>22</v>
      </c>
      <c r="M122" s="43">
        <f>K122-L122</f>
        <v>27</v>
      </c>
      <c r="N122" s="25">
        <f>(C122*10000)+(J122*1000)+(H122*100)+(M122*10)+K122</f>
        <v>75119</v>
      </c>
      <c r="O122" s="25" t="str">
        <f>+A122</f>
        <v>Fiamme Azzurre</v>
      </c>
      <c r="P122" s="25">
        <f>LARGE(N122:N125,1)</f>
        <v>78258</v>
      </c>
      <c r="Q122" s="137" t="str">
        <f>IF(SUM(C122:C125)=0,"",VLOOKUP(P122,N122:O125,2,FALSE))</f>
        <v>Warriors</v>
      </c>
      <c r="R122" s="8"/>
    </row>
    <row r="123" spans="1:18">
      <c r="A123" s="149" t="str">
        <f>Iscritti!B21</f>
        <v>Sparta Spreeathen</v>
      </c>
      <c r="B123" s="24"/>
      <c r="C123" s="38">
        <f>3*E123+F123</f>
        <v>1</v>
      </c>
      <c r="D123" s="43">
        <f>SUM(E123:G123)</f>
        <v>3</v>
      </c>
      <c r="E123" s="43">
        <f>SUM(F128+H129+F132)</f>
        <v>0</v>
      </c>
      <c r="F123" s="43">
        <f>SUM(G128+G129+G132)</f>
        <v>1</v>
      </c>
      <c r="G123" s="43">
        <f>SUM(H128+F129+H132)</f>
        <v>2</v>
      </c>
      <c r="H123" s="47">
        <f>SUM(D128,E129,D132)</f>
        <v>3</v>
      </c>
      <c r="I123" s="47">
        <f>SUM(E128,D129,E132)</f>
        <v>9</v>
      </c>
      <c r="J123" s="43">
        <f>H123-I123</f>
        <v>-6</v>
      </c>
      <c r="K123" s="43">
        <f>D147+E154+D175</f>
        <v>21</v>
      </c>
      <c r="L123" s="43">
        <f>E147+D154+E175</f>
        <v>43</v>
      </c>
      <c r="M123" s="43">
        <f>K123-L123</f>
        <v>-22</v>
      </c>
      <c r="N123" s="25">
        <f>(C123*10000)+(J123*1000)+(H123*100)+(M123*10)+K123</f>
        <v>4101</v>
      </c>
      <c r="O123" s="25" t="str">
        <f>+A123</f>
        <v>Sparta Spreeathen</v>
      </c>
      <c r="P123" s="25">
        <f>LARGE(N122:N125,2)</f>
        <v>75119</v>
      </c>
      <c r="Q123" s="137" t="str">
        <f>IF(SUM(C122:C125)=0,"",VLOOKUP(P123,N122:O125,2,FALSE))</f>
        <v>Fiamme Azzurre</v>
      </c>
      <c r="R123" s="8"/>
    </row>
    <row r="124" spans="1:18">
      <c r="A124" s="149" t="str">
        <f>Iscritti!B25</f>
        <v>Warriors</v>
      </c>
      <c r="B124" s="24"/>
      <c r="C124" s="38">
        <f>3*E124+F124</f>
        <v>7</v>
      </c>
      <c r="D124" s="43">
        <f>SUM(E124:G124)</f>
        <v>3</v>
      </c>
      <c r="E124" s="43">
        <f>SUM(H127+F130+H132)</f>
        <v>2</v>
      </c>
      <c r="F124" s="43">
        <f>SUM(G127+G130+G132)</f>
        <v>1</v>
      </c>
      <c r="G124" s="43">
        <f>SUM(F127+H130+F132)</f>
        <v>0</v>
      </c>
      <c r="H124" s="47">
        <f>SUM(E127,D130,E132)</f>
        <v>9</v>
      </c>
      <c r="I124" s="47">
        <f>SUM(D127,E130,D132)</f>
        <v>2</v>
      </c>
      <c r="J124" s="43">
        <f>H124-I124</f>
        <v>7</v>
      </c>
      <c r="K124" s="43">
        <f>E140+D161+E175</f>
        <v>48</v>
      </c>
      <c r="L124" s="43">
        <f>D140+E161+D175</f>
        <v>17</v>
      </c>
      <c r="M124" s="43">
        <f>K124-L124</f>
        <v>31</v>
      </c>
      <c r="N124" s="25">
        <f>(C124*10000)+(J124*1000)+(H124*100)+(M124*10)+K124</f>
        <v>78258</v>
      </c>
      <c r="O124" s="25" t="str">
        <f>+A124</f>
        <v>Warriors</v>
      </c>
      <c r="P124" s="25">
        <f>LARGE(N122:N125,3)</f>
        <v>4959</v>
      </c>
      <c r="Q124" s="137" t="str">
        <f>IF(SUM(C122:C125)=0,"",VLOOKUP(P124,N122:O125,2,FALSE))</f>
        <v>Flickers 2</v>
      </c>
      <c r="R124" s="8"/>
    </row>
    <row r="125" spans="1:18">
      <c r="A125" s="149" t="str">
        <f>Iscritti!B34</f>
        <v>Flickers 2</v>
      </c>
      <c r="B125" s="24"/>
      <c r="C125" s="38">
        <f>3*E125+F125</f>
        <v>1</v>
      </c>
      <c r="D125" s="43">
        <f>SUM(E125:G125)</f>
        <v>3</v>
      </c>
      <c r="E125" s="43">
        <f>SUM(H128+H130+H131)</f>
        <v>0</v>
      </c>
      <c r="F125" s="43">
        <f>SUM(G128+G130+G131)</f>
        <v>1</v>
      </c>
      <c r="G125" s="43">
        <f>SUM(F128+F130+F131)</f>
        <v>2</v>
      </c>
      <c r="H125" s="47">
        <f>SUM(E128,E130,E131)</f>
        <v>3</v>
      </c>
      <c r="I125" s="47">
        <f>SUM(D128,D130,D131)</f>
        <v>8</v>
      </c>
      <c r="J125" s="43">
        <f>H125-I125</f>
        <v>-5</v>
      </c>
      <c r="K125" s="43">
        <f>E147+E161+E168</f>
        <v>19</v>
      </c>
      <c r="L125" s="43">
        <f>D147+D161+D168</f>
        <v>55</v>
      </c>
      <c r="M125" s="43">
        <f>K125-L125</f>
        <v>-36</v>
      </c>
      <c r="N125" s="25">
        <f>(C125*10000)+(J125*1000)+(H125*100)+(M125*10)+K125</f>
        <v>4959</v>
      </c>
      <c r="O125" s="25" t="str">
        <f>+A125</f>
        <v>Flickers 2</v>
      </c>
      <c r="P125" s="25">
        <f>LARGE(N122:N125,4)</f>
        <v>4101</v>
      </c>
      <c r="Q125" s="137" t="str">
        <f>IF(SUM(C122:C125)=0,"",VLOOKUP(P125,N122:O125,2,FALSE))</f>
        <v>Sparta Spreeathen</v>
      </c>
      <c r="R125" s="8"/>
    </row>
    <row r="126" spans="1:18" ht="13.5" thickBot="1">
      <c r="A126" s="18" t="s">
        <v>542</v>
      </c>
      <c r="B126" s="18"/>
      <c r="C126" s="273"/>
      <c r="D126" s="286" t="s">
        <v>543</v>
      </c>
      <c r="E126" s="286"/>
      <c r="F126" s="27"/>
      <c r="G126" s="27"/>
      <c r="H126" s="29"/>
      <c r="I126" s="273"/>
      <c r="J126" s="273"/>
      <c r="K126" s="273"/>
      <c r="L126" s="273"/>
      <c r="M126" s="273"/>
      <c r="N126" s="273"/>
      <c r="O126" s="273"/>
      <c r="P126" s="273"/>
      <c r="Q126" s="29" t="s">
        <v>544</v>
      </c>
      <c r="R126" s="8"/>
    </row>
    <row r="127" spans="1:18" ht="13.5" thickBot="1">
      <c r="A127" s="31" t="str">
        <f>A122</f>
        <v>Fiamme Azzurre</v>
      </c>
      <c r="B127" s="31" t="str">
        <f>A124</f>
        <v>Warriors</v>
      </c>
      <c r="C127" s="273"/>
      <c r="D127" s="138">
        <f>IF(Turnisabato!E29="","",Turnisabato!E29)</f>
        <v>2</v>
      </c>
      <c r="E127" s="138">
        <f>IF(Turnisabato!F29="","",Turnisabato!F29)</f>
        <v>2</v>
      </c>
      <c r="F127" s="32">
        <f t="shared" ref="F127:F132" si="6">IF(D127&gt;E127,1,0)</f>
        <v>0</v>
      </c>
      <c r="G127" s="32">
        <f t="shared" ref="G127:G132" si="7">IF(D127="",0,IF(D127=E127,1,0))</f>
        <v>1</v>
      </c>
      <c r="H127" s="32">
        <f t="shared" ref="H127:H132" si="8">IF(D127&lt;E127,1,0)</f>
        <v>0</v>
      </c>
      <c r="I127" s="273"/>
      <c r="J127" s="273"/>
      <c r="K127" s="273"/>
      <c r="L127" s="273"/>
      <c r="M127" s="273"/>
      <c r="N127" s="273"/>
      <c r="O127" s="273"/>
      <c r="P127" s="28"/>
      <c r="Q127" s="33" t="str">
        <f>A407</f>
        <v>Bologna Tigers</v>
      </c>
      <c r="R127" s="8"/>
    </row>
    <row r="128" spans="1:18" ht="13.5" thickBot="1">
      <c r="A128" s="31" t="str">
        <f>A123</f>
        <v>Sparta Spreeathen</v>
      </c>
      <c r="B128" s="31" t="str">
        <f>A125</f>
        <v>Flickers 2</v>
      </c>
      <c r="C128" s="273"/>
      <c r="D128" s="138">
        <f>IF(Turnisabato!E30="","",Turnisabato!E30)</f>
        <v>2</v>
      </c>
      <c r="E128" s="138">
        <f>IF(Turnisabato!F30="","",Turnisabato!F30)</f>
        <v>2</v>
      </c>
      <c r="F128" s="32">
        <f t="shared" si="6"/>
        <v>0</v>
      </c>
      <c r="G128" s="32">
        <f t="shared" si="7"/>
        <v>1</v>
      </c>
      <c r="H128" s="32">
        <f t="shared" si="8"/>
        <v>0</v>
      </c>
      <c r="I128" s="273"/>
      <c r="J128" s="273"/>
      <c r="K128" s="273"/>
      <c r="L128" s="273"/>
      <c r="M128" s="273"/>
      <c r="N128" s="273"/>
      <c r="O128" s="273"/>
      <c r="P128" s="28"/>
      <c r="Q128" s="33" t="str">
        <f>A408</f>
        <v>Issy-les-Moulineaux</v>
      </c>
      <c r="R128" s="8"/>
    </row>
    <row r="129" spans="1:18" ht="13.5" thickBot="1">
      <c r="A129" s="31" t="str">
        <f>A122</f>
        <v>Fiamme Azzurre</v>
      </c>
      <c r="B129" s="31" t="str">
        <f>A123</f>
        <v>Sparta Spreeathen</v>
      </c>
      <c r="C129" s="273"/>
      <c r="D129" s="138">
        <f>IF(Turnisabato!E57="","",Turnisabato!E57)</f>
        <v>3</v>
      </c>
      <c r="E129" s="138">
        <f>IF(Turnisabato!F57="","",Turnisabato!F57)</f>
        <v>1</v>
      </c>
      <c r="F129" s="32">
        <f t="shared" si="6"/>
        <v>1</v>
      </c>
      <c r="G129" s="32">
        <f t="shared" si="7"/>
        <v>0</v>
      </c>
      <c r="H129" s="32">
        <f t="shared" si="8"/>
        <v>0</v>
      </c>
      <c r="I129" s="273"/>
      <c r="J129" s="273"/>
      <c r="K129" s="273"/>
      <c r="L129" s="273"/>
      <c r="M129" s="273"/>
      <c r="N129" s="273"/>
      <c r="O129" s="273"/>
      <c r="P129" s="28"/>
      <c r="Q129" s="33" t="str">
        <f>A293</f>
        <v>TFC Mattersburg</v>
      </c>
      <c r="R129" s="8"/>
    </row>
    <row r="130" spans="1:18" ht="13.5" thickBot="1">
      <c r="A130" s="31" t="str">
        <f>A124</f>
        <v>Warriors</v>
      </c>
      <c r="B130" s="31" t="str">
        <f>A125</f>
        <v>Flickers 2</v>
      </c>
      <c r="C130" s="34"/>
      <c r="D130" s="138">
        <f>IF(Turnisabato!E58="","",Turnisabato!E58)</f>
        <v>3</v>
      </c>
      <c r="E130" s="138">
        <f>IF(Turnisabato!F58="","",Turnisabato!F58)</f>
        <v>0</v>
      </c>
      <c r="F130" s="32">
        <f t="shared" si="6"/>
        <v>1</v>
      </c>
      <c r="G130" s="32">
        <f t="shared" si="7"/>
        <v>0</v>
      </c>
      <c r="H130" s="32">
        <f t="shared" si="8"/>
        <v>0</v>
      </c>
      <c r="I130" s="32"/>
      <c r="J130" s="32"/>
      <c r="K130" s="32"/>
      <c r="L130" s="32"/>
      <c r="M130" s="32"/>
      <c r="N130" s="32"/>
      <c r="O130" s="32"/>
      <c r="P130" s="35"/>
      <c r="Q130" s="33" t="str">
        <f>A294</f>
        <v>Stella Artois</v>
      </c>
      <c r="R130" s="8"/>
    </row>
    <row r="131" spans="1:18" ht="13.5" thickBot="1">
      <c r="A131" s="31" t="str">
        <f>A122</f>
        <v>Fiamme Azzurre</v>
      </c>
      <c r="B131" s="31" t="str">
        <f>A125</f>
        <v>Flickers 2</v>
      </c>
      <c r="C131" s="37"/>
      <c r="D131" s="138">
        <f>IF(Turnisabato!E85="","",Turnisabato!E85)</f>
        <v>3</v>
      </c>
      <c r="E131" s="138">
        <f>IF(Turnisabato!F85="","",Turnisabato!F85)</f>
        <v>1</v>
      </c>
      <c r="F131" s="32">
        <f t="shared" si="6"/>
        <v>1</v>
      </c>
      <c r="G131" s="32">
        <f t="shared" si="7"/>
        <v>0</v>
      </c>
      <c r="H131" s="32">
        <f t="shared" si="8"/>
        <v>0</v>
      </c>
      <c r="I131" s="32"/>
      <c r="J131" s="32"/>
      <c r="K131" s="32"/>
      <c r="L131" s="32"/>
      <c r="M131" s="32"/>
      <c r="N131" s="32"/>
      <c r="O131" s="32"/>
      <c r="P131" s="35"/>
      <c r="Q131" s="33" t="str">
        <f>A350</f>
        <v>Valletta</v>
      </c>
      <c r="R131" s="8"/>
    </row>
    <row r="132" spans="1:18" ht="13.5" thickBot="1">
      <c r="A132" s="31" t="str">
        <f>A123</f>
        <v>Sparta Spreeathen</v>
      </c>
      <c r="B132" s="31" t="str">
        <f>A124</f>
        <v>Warriors</v>
      </c>
      <c r="C132" s="37"/>
      <c r="D132" s="138">
        <f>IF(Turnisabato!E86="","",Turnisabato!E86)</f>
        <v>0</v>
      </c>
      <c r="E132" s="138">
        <f>IF(Turnisabato!F86="","",Turnisabato!F86)</f>
        <v>4</v>
      </c>
      <c r="F132" s="32">
        <f t="shared" si="6"/>
        <v>0</v>
      </c>
      <c r="G132" s="32">
        <f t="shared" si="7"/>
        <v>0</v>
      </c>
      <c r="H132" s="32">
        <f t="shared" si="8"/>
        <v>1</v>
      </c>
      <c r="I132" s="32"/>
      <c r="J132" s="32"/>
      <c r="K132" s="32"/>
      <c r="L132" s="32"/>
      <c r="M132" s="32"/>
      <c r="N132" s="32"/>
      <c r="O132" s="32"/>
      <c r="P132" s="35"/>
      <c r="Q132" s="33" t="str">
        <f>A351</f>
        <v>Foggia</v>
      </c>
      <c r="R132" s="8"/>
    </row>
    <row r="133" spans="1:18">
      <c r="A133" s="23"/>
      <c r="B133" s="23"/>
      <c r="C133" s="37"/>
      <c r="D133" s="37"/>
      <c r="E133" s="37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5"/>
      <c r="Q133" s="24"/>
      <c r="R133" s="8"/>
    </row>
    <row r="134" spans="1:18" ht="13.5" outlineLevel="1" thickBot="1">
      <c r="A134" s="18" t="s">
        <v>542</v>
      </c>
      <c r="B134" s="18"/>
      <c r="C134" s="273"/>
      <c r="D134" s="286" t="s">
        <v>543</v>
      </c>
      <c r="E134" s="286"/>
      <c r="F134" s="27"/>
      <c r="G134" s="27"/>
      <c r="H134" s="29"/>
      <c r="I134" s="273"/>
      <c r="J134" s="273"/>
      <c r="K134" s="273"/>
      <c r="L134" s="273"/>
      <c r="M134" s="273"/>
      <c r="N134" s="273"/>
      <c r="O134" s="273"/>
      <c r="P134" s="273"/>
      <c r="Q134" s="29" t="s">
        <v>544</v>
      </c>
      <c r="R134" s="8"/>
    </row>
    <row r="135" spans="1:18" ht="13.5" outlineLevel="1" thickBot="1">
      <c r="A135" s="23" t="str">
        <f>A127</f>
        <v>Fiamme Azzurre</v>
      </c>
      <c r="B135" s="23" t="str">
        <f>B127</f>
        <v>Warriors</v>
      </c>
      <c r="C135" s="38"/>
      <c r="D135" s="39">
        <f>SUM(F136:F139)</f>
        <v>2</v>
      </c>
      <c r="E135" s="39">
        <f>SUM(G136:G139)</f>
        <v>2</v>
      </c>
      <c r="F135" s="40"/>
      <c r="G135" s="41"/>
      <c r="H135" s="29"/>
      <c r="I135" s="273"/>
      <c r="J135" s="273"/>
      <c r="K135" s="273"/>
      <c r="L135" s="273"/>
      <c r="M135" s="273"/>
      <c r="N135" s="273"/>
      <c r="O135" s="273"/>
      <c r="P135" s="273"/>
      <c r="Q135" s="42" t="str">
        <f>Q127</f>
        <v>Bologna Tigers</v>
      </c>
      <c r="R135" s="8"/>
    </row>
    <row r="136" spans="1:18" outlineLevel="1">
      <c r="A136" s="33" t="s">
        <v>609</v>
      </c>
      <c r="B136" s="33" t="s">
        <v>610</v>
      </c>
      <c r="C136" s="43"/>
      <c r="D136" s="44">
        <v>5</v>
      </c>
      <c r="E136" s="44">
        <v>1</v>
      </c>
      <c r="F136" s="45">
        <f>IF(D136&gt;E136,1,0)</f>
        <v>1</v>
      </c>
      <c r="G136" s="45">
        <f>IF(E136&gt;D136,1,0)</f>
        <v>0</v>
      </c>
      <c r="H136" s="29"/>
      <c r="I136" s="273"/>
      <c r="J136" s="273"/>
      <c r="K136" s="273"/>
      <c r="L136" s="273"/>
      <c r="M136" s="273"/>
      <c r="N136" s="273"/>
      <c r="O136" s="273"/>
      <c r="P136" s="273"/>
      <c r="Q136" s="151" t="s">
        <v>611</v>
      </c>
      <c r="R136" s="8"/>
    </row>
    <row r="137" spans="1:18" outlineLevel="1">
      <c r="A137" s="33" t="s">
        <v>612</v>
      </c>
      <c r="B137" s="33" t="s">
        <v>613</v>
      </c>
      <c r="C137" s="43"/>
      <c r="D137" s="44">
        <v>4</v>
      </c>
      <c r="E137" s="44">
        <v>1</v>
      </c>
      <c r="F137" s="45">
        <f>IF(D137&gt;E137,1,0)</f>
        <v>1</v>
      </c>
      <c r="G137" s="45">
        <f>IF(E137&gt;D137,1,0)</f>
        <v>0</v>
      </c>
      <c r="H137" s="29"/>
      <c r="I137" s="273"/>
      <c r="J137" s="273"/>
      <c r="K137" s="273"/>
      <c r="L137" s="273"/>
      <c r="M137" s="273"/>
      <c r="N137" s="273"/>
      <c r="O137" s="273"/>
      <c r="P137" s="273"/>
      <c r="Q137" s="151" t="s">
        <v>614</v>
      </c>
      <c r="R137" s="8"/>
    </row>
    <row r="138" spans="1:18" outlineLevel="1">
      <c r="A138" s="33" t="s">
        <v>615</v>
      </c>
      <c r="B138" s="33" t="s">
        <v>616</v>
      </c>
      <c r="C138" s="43"/>
      <c r="D138" s="44">
        <v>2</v>
      </c>
      <c r="E138" s="44">
        <v>3</v>
      </c>
      <c r="F138" s="45">
        <f>IF(D138&gt;E138,1,0)</f>
        <v>0</v>
      </c>
      <c r="G138" s="45">
        <f>IF(E138&gt;D138,1,0)</f>
        <v>1</v>
      </c>
      <c r="H138" s="29"/>
      <c r="I138" s="273"/>
      <c r="J138" s="273"/>
      <c r="K138" s="273"/>
      <c r="L138" s="273"/>
      <c r="M138" s="273"/>
      <c r="N138" s="273"/>
      <c r="O138" s="273"/>
      <c r="P138" s="273"/>
      <c r="Q138" s="151"/>
      <c r="R138" s="8"/>
    </row>
    <row r="139" spans="1:18" outlineLevel="1">
      <c r="A139" s="33" t="s">
        <v>563</v>
      </c>
      <c r="B139" s="33" t="s">
        <v>617</v>
      </c>
      <c r="C139" s="43"/>
      <c r="D139" s="44">
        <v>0</v>
      </c>
      <c r="E139" s="44">
        <v>3</v>
      </c>
      <c r="F139" s="45">
        <f>IF(D139&gt;E139,1,0)</f>
        <v>0</v>
      </c>
      <c r="G139" s="45">
        <f>IF(E139&gt;D139,1,0)</f>
        <v>1</v>
      </c>
      <c r="H139" s="29"/>
      <c r="I139" s="273"/>
      <c r="J139" s="273"/>
      <c r="K139" s="273"/>
      <c r="L139" s="273"/>
      <c r="M139" s="273"/>
      <c r="N139" s="273"/>
      <c r="O139" s="273"/>
      <c r="P139" s="273"/>
      <c r="Q139" s="151"/>
      <c r="R139" s="8"/>
    </row>
    <row r="140" spans="1:18" outlineLevel="1">
      <c r="A140" s="24"/>
      <c r="B140" s="24"/>
      <c r="C140" s="43"/>
      <c r="D140" s="44">
        <f>SUM(D136+D137+D138+D139)</f>
        <v>11</v>
      </c>
      <c r="E140" s="44">
        <f>SUM(E136+E137+E138+E139)</f>
        <v>8</v>
      </c>
      <c r="F140" s="45">
        <f>IF(D140&lt;&gt;E140,IF(D140&gt;E140,1,0),IF(H140&gt;I140,1,0))</f>
        <v>1</v>
      </c>
      <c r="G140" s="45">
        <f>IF(D140&lt;&gt;E140,IF(E140&gt;D140,1,0),IF(I140&gt;H140,1,0))</f>
        <v>0</v>
      </c>
      <c r="H140" s="29"/>
      <c r="I140" s="273"/>
      <c r="J140" s="273"/>
      <c r="K140" s="273"/>
      <c r="L140" s="273"/>
      <c r="M140" s="273"/>
      <c r="N140" s="273"/>
      <c r="O140" s="273"/>
      <c r="P140" s="273"/>
      <c r="Q140" s="29"/>
      <c r="R140" s="8"/>
    </row>
    <row r="141" spans="1:18" ht="13.5" outlineLevel="1" thickBot="1">
      <c r="A141" s="24"/>
      <c r="B141" s="24"/>
      <c r="C141" s="43"/>
      <c r="D141" s="43"/>
      <c r="E141" s="43"/>
      <c r="F141" s="45"/>
      <c r="G141" s="45"/>
      <c r="H141" s="29"/>
      <c r="I141" s="273"/>
      <c r="J141" s="273"/>
      <c r="K141" s="273"/>
      <c r="L141" s="273"/>
      <c r="M141" s="273"/>
      <c r="N141" s="273"/>
      <c r="O141" s="273"/>
      <c r="P141" s="273"/>
      <c r="Q141" s="29"/>
      <c r="R141" s="8"/>
    </row>
    <row r="142" spans="1:18" ht="13.5" outlineLevel="1" thickBot="1">
      <c r="A142" s="23" t="str">
        <f>A128</f>
        <v>Sparta Spreeathen</v>
      </c>
      <c r="B142" s="23" t="str">
        <f>B128</f>
        <v>Flickers 2</v>
      </c>
      <c r="C142" s="38"/>
      <c r="D142" s="39">
        <f>SUM(F143:F146)</f>
        <v>2</v>
      </c>
      <c r="E142" s="39">
        <f>SUM(G143:G146)</f>
        <v>2</v>
      </c>
      <c r="F142" s="40"/>
      <c r="G142" s="41"/>
      <c r="H142" s="29"/>
      <c r="I142" s="273"/>
      <c r="J142" s="273"/>
      <c r="K142" s="273"/>
      <c r="L142" s="273"/>
      <c r="M142" s="273"/>
      <c r="N142" s="273"/>
      <c r="O142" s="273"/>
      <c r="P142" s="273"/>
      <c r="Q142" s="42" t="str">
        <f>Q128</f>
        <v>Issy-les-Moulineaux</v>
      </c>
      <c r="R142" s="8"/>
    </row>
    <row r="143" spans="1:18" outlineLevel="1">
      <c r="A143" s="33" t="s">
        <v>618</v>
      </c>
      <c r="B143" s="33" t="s">
        <v>619</v>
      </c>
      <c r="C143" s="43"/>
      <c r="D143" s="44">
        <v>1</v>
      </c>
      <c r="E143" s="44">
        <v>3</v>
      </c>
      <c r="F143" s="45">
        <f>IF(D143&gt;E143,1,0)</f>
        <v>0</v>
      </c>
      <c r="G143" s="45">
        <f>IF(E143&gt;D143,1,0)</f>
        <v>1</v>
      </c>
      <c r="H143" s="29"/>
      <c r="I143" s="273"/>
      <c r="J143" s="273"/>
      <c r="K143" s="273"/>
      <c r="L143" s="273"/>
      <c r="M143" s="273"/>
      <c r="N143" s="273"/>
      <c r="O143" s="273"/>
      <c r="P143" s="273"/>
      <c r="Q143" s="151"/>
      <c r="R143" s="8"/>
    </row>
    <row r="144" spans="1:18" outlineLevel="1">
      <c r="A144" s="33" t="s">
        <v>620</v>
      </c>
      <c r="B144" s="33" t="s">
        <v>621</v>
      </c>
      <c r="C144" s="43"/>
      <c r="D144" s="44">
        <v>2</v>
      </c>
      <c r="E144" s="44">
        <v>0</v>
      </c>
      <c r="F144" s="45">
        <f>IF(D144&gt;E144,1,0)</f>
        <v>1</v>
      </c>
      <c r="G144" s="45">
        <f>IF(E144&gt;D144,1,0)</f>
        <v>0</v>
      </c>
      <c r="H144" s="29"/>
      <c r="I144" s="273"/>
      <c r="J144" s="273"/>
      <c r="K144" s="273"/>
      <c r="L144" s="273"/>
      <c r="M144" s="273"/>
      <c r="N144" s="273"/>
      <c r="O144" s="273"/>
      <c r="P144" s="273"/>
      <c r="Q144" s="151"/>
      <c r="R144" s="8"/>
    </row>
    <row r="145" spans="1:18" outlineLevel="1">
      <c r="A145" s="33" t="s">
        <v>622</v>
      </c>
      <c r="B145" s="33" t="s">
        <v>623</v>
      </c>
      <c r="C145" s="43"/>
      <c r="D145" s="44">
        <v>8</v>
      </c>
      <c r="E145" s="44">
        <v>0</v>
      </c>
      <c r="F145" s="45">
        <f>IF(D145&gt;E145,1,0)</f>
        <v>1</v>
      </c>
      <c r="G145" s="45">
        <f>IF(E145&gt;D145,1,0)</f>
        <v>0</v>
      </c>
      <c r="H145" s="29"/>
      <c r="I145" s="273"/>
      <c r="J145" s="273"/>
      <c r="K145" s="273"/>
      <c r="L145" s="273"/>
      <c r="M145" s="273"/>
      <c r="N145" s="273"/>
      <c r="O145" s="273"/>
      <c r="P145" s="273"/>
      <c r="Q145" s="151"/>
      <c r="R145" s="8"/>
    </row>
    <row r="146" spans="1:18" outlineLevel="1">
      <c r="A146" s="33" t="s">
        <v>624</v>
      </c>
      <c r="B146" s="33" t="s">
        <v>625</v>
      </c>
      <c r="C146" s="43"/>
      <c r="D146" s="44">
        <v>0</v>
      </c>
      <c r="E146" s="44">
        <v>6</v>
      </c>
      <c r="F146" s="45">
        <f>IF(D146&gt;E146,1,0)</f>
        <v>0</v>
      </c>
      <c r="G146" s="45">
        <f>IF(E146&gt;D146,1,0)</f>
        <v>1</v>
      </c>
      <c r="H146" s="29"/>
      <c r="I146" s="273"/>
      <c r="J146" s="273"/>
      <c r="K146" s="273"/>
      <c r="L146" s="273"/>
      <c r="M146" s="273"/>
      <c r="N146" s="273"/>
      <c r="O146" s="273"/>
      <c r="P146" s="273"/>
      <c r="Q146" s="151"/>
      <c r="R146" s="8"/>
    </row>
    <row r="147" spans="1:18" outlineLevel="1">
      <c r="A147" s="23"/>
      <c r="B147" s="24"/>
      <c r="C147" s="43"/>
      <c r="D147" s="44">
        <f>SUM(D143+D144+D145+D146)</f>
        <v>11</v>
      </c>
      <c r="E147" s="44">
        <f>SUM(E143+E144+E145+E146)</f>
        <v>9</v>
      </c>
      <c r="F147" s="45">
        <f>IF(D147&lt;&gt;E147,IF(D147&gt;E147,1,0),IF(H147&gt;I147,1,0))</f>
        <v>1</v>
      </c>
      <c r="G147" s="45">
        <f>IF(D147&lt;&gt;E147,IF(E147&gt;D147,1,0),IF(I147&gt;H147,1,0))</f>
        <v>0</v>
      </c>
      <c r="H147" s="29"/>
      <c r="I147" s="273"/>
      <c r="J147" s="273"/>
      <c r="K147" s="273"/>
      <c r="L147" s="273"/>
      <c r="M147" s="273"/>
      <c r="N147" s="273"/>
      <c r="O147" s="273"/>
      <c r="P147" s="273"/>
      <c r="Q147" s="29"/>
      <c r="R147" s="8"/>
    </row>
    <row r="148" spans="1:18" ht="13.5" outlineLevel="1" thickBot="1">
      <c r="A148" s="24"/>
      <c r="B148" s="24"/>
      <c r="C148" s="43"/>
      <c r="D148" s="43"/>
      <c r="E148" s="43"/>
      <c r="F148" s="45"/>
      <c r="G148" s="45"/>
      <c r="H148" s="29"/>
      <c r="I148" s="273"/>
      <c r="J148" s="273"/>
      <c r="K148" s="273"/>
      <c r="L148" s="273"/>
      <c r="M148" s="273"/>
      <c r="N148" s="273"/>
      <c r="O148" s="273"/>
      <c r="P148" s="273"/>
      <c r="Q148" s="29"/>
      <c r="R148" s="8"/>
    </row>
    <row r="149" spans="1:18" ht="13.5" outlineLevel="1" thickBot="1">
      <c r="A149" s="46" t="str">
        <f>A129</f>
        <v>Fiamme Azzurre</v>
      </c>
      <c r="B149" s="46" t="str">
        <f>B129</f>
        <v>Sparta Spreeathen</v>
      </c>
      <c r="C149" s="38"/>
      <c r="D149" s="39">
        <f>SUM(F150:F153)</f>
        <v>3</v>
      </c>
      <c r="E149" s="39">
        <f>SUM(G150:G153)</f>
        <v>1</v>
      </c>
      <c r="F149" s="40"/>
      <c r="G149" s="41"/>
      <c r="H149" s="29"/>
      <c r="I149" s="273"/>
      <c r="J149" s="273"/>
      <c r="K149" s="273"/>
      <c r="L149" s="273"/>
      <c r="M149" s="273"/>
      <c r="N149" s="273"/>
      <c r="O149" s="273"/>
      <c r="P149" s="273"/>
      <c r="Q149" s="42" t="str">
        <f>Q129</f>
        <v>TFC Mattersburg</v>
      </c>
      <c r="R149" s="8"/>
    </row>
    <row r="150" spans="1:18" outlineLevel="1">
      <c r="A150" s="33" t="s">
        <v>609</v>
      </c>
      <c r="B150" s="33" t="s">
        <v>624</v>
      </c>
      <c r="C150" s="43"/>
      <c r="D150" s="44">
        <v>3</v>
      </c>
      <c r="E150" s="44">
        <v>2</v>
      </c>
      <c r="F150" s="45">
        <f>IF(D150&gt;E150,1,0)</f>
        <v>1</v>
      </c>
      <c r="G150" s="45">
        <f>IF(E150&gt;D150,1,0)</f>
        <v>0</v>
      </c>
      <c r="H150" s="29"/>
      <c r="I150" s="273"/>
      <c r="J150" s="273"/>
      <c r="K150" s="273"/>
      <c r="L150" s="273"/>
      <c r="M150" s="273"/>
      <c r="N150" s="273"/>
      <c r="O150" s="273"/>
      <c r="P150" s="273"/>
      <c r="Q150" s="151"/>
      <c r="R150" s="8"/>
    </row>
    <row r="151" spans="1:18" outlineLevel="1">
      <c r="A151" s="33" t="s">
        <v>626</v>
      </c>
      <c r="B151" s="33" t="s">
        <v>618</v>
      </c>
      <c r="C151" s="43"/>
      <c r="D151" s="44">
        <v>9</v>
      </c>
      <c r="E151" s="44">
        <v>1</v>
      </c>
      <c r="F151" s="45">
        <f>IF(D151&gt;E151,1,0)</f>
        <v>1</v>
      </c>
      <c r="G151" s="45">
        <f>IF(E151&gt;D151,1,0)</f>
        <v>0</v>
      </c>
      <c r="H151" s="29"/>
      <c r="I151" s="273"/>
      <c r="J151" s="273"/>
      <c r="K151" s="273"/>
      <c r="L151" s="273"/>
      <c r="M151" s="273"/>
      <c r="N151" s="273"/>
      <c r="O151" s="273"/>
      <c r="P151" s="273"/>
      <c r="Q151" s="151"/>
      <c r="R151" s="51"/>
    </row>
    <row r="152" spans="1:18" outlineLevel="1">
      <c r="A152" s="33" t="s">
        <v>612</v>
      </c>
      <c r="B152" s="33" t="s">
        <v>627</v>
      </c>
      <c r="C152" s="43"/>
      <c r="D152" s="44">
        <v>6</v>
      </c>
      <c r="E152" s="44">
        <v>3</v>
      </c>
      <c r="F152" s="45">
        <f>IF(D152&gt;E152,1,0)</f>
        <v>1</v>
      </c>
      <c r="G152" s="45">
        <f>IF(E152&gt;D152,1,0)</f>
        <v>0</v>
      </c>
      <c r="H152" s="29"/>
      <c r="I152" s="273"/>
      <c r="J152" s="273"/>
      <c r="K152" s="273"/>
      <c r="L152" s="273"/>
      <c r="M152" s="273"/>
      <c r="N152" s="273"/>
      <c r="O152" s="273"/>
      <c r="P152" s="273"/>
      <c r="Q152" s="151"/>
      <c r="R152" s="51"/>
    </row>
    <row r="153" spans="1:18" outlineLevel="1">
      <c r="A153" s="33" t="s">
        <v>563</v>
      </c>
      <c r="B153" s="33" t="s">
        <v>620</v>
      </c>
      <c r="C153" s="43"/>
      <c r="D153" s="44">
        <v>0</v>
      </c>
      <c r="E153" s="44">
        <v>3</v>
      </c>
      <c r="F153" s="45">
        <f>IF(D153&gt;E153,1,0)</f>
        <v>0</v>
      </c>
      <c r="G153" s="45">
        <f>IF(E153&gt;D153,1,0)</f>
        <v>1</v>
      </c>
      <c r="H153" s="29"/>
      <c r="I153" s="273"/>
      <c r="J153" s="273"/>
      <c r="K153" s="273"/>
      <c r="L153" s="273"/>
      <c r="M153" s="273"/>
      <c r="N153" s="273"/>
      <c r="O153" s="273"/>
      <c r="P153" s="273"/>
      <c r="Q153" s="151"/>
      <c r="R153" s="51"/>
    </row>
    <row r="154" spans="1:18" outlineLevel="1">
      <c r="A154" s="24"/>
      <c r="B154" s="24"/>
      <c r="C154" s="43"/>
      <c r="D154" s="44">
        <f>SUM(D150+D151+D152+D153)</f>
        <v>18</v>
      </c>
      <c r="E154" s="44">
        <f>SUM(E150+E151+E152+E153)</f>
        <v>9</v>
      </c>
      <c r="F154" s="45">
        <f>IF(D154&lt;&gt;E154,IF(D154&gt;E154,1,0),IF(H154&gt;I154,1,0))</f>
        <v>1</v>
      </c>
      <c r="G154" s="45">
        <f>IF(D154&lt;&gt;E154,IF(E154&gt;D154,1,0),IF(I154&gt;H154,1,0))</f>
        <v>0</v>
      </c>
      <c r="H154" s="29"/>
      <c r="I154" s="273"/>
      <c r="J154" s="273"/>
      <c r="K154" s="273"/>
      <c r="L154" s="273"/>
      <c r="M154" s="273"/>
      <c r="N154" s="273"/>
      <c r="O154" s="273"/>
      <c r="P154" s="273"/>
      <c r="Q154" s="29"/>
    </row>
    <row r="155" spans="1:18" ht="13.5" outlineLevel="1" thickBot="1">
      <c r="A155" s="24"/>
      <c r="B155" s="24"/>
      <c r="C155" s="43"/>
      <c r="D155" s="43"/>
      <c r="E155" s="43"/>
      <c r="F155" s="45"/>
      <c r="G155" s="45"/>
      <c r="H155" s="29"/>
      <c r="I155" s="273"/>
      <c r="J155" s="273"/>
      <c r="K155" s="273"/>
      <c r="L155" s="273"/>
      <c r="M155" s="273"/>
      <c r="N155" s="273"/>
      <c r="O155" s="273"/>
      <c r="P155" s="273"/>
      <c r="Q155" s="29"/>
    </row>
    <row r="156" spans="1:18" ht="13.5" outlineLevel="1" thickBot="1">
      <c r="A156" s="23" t="str">
        <f>A130</f>
        <v>Warriors</v>
      </c>
      <c r="B156" s="23" t="str">
        <f>B130</f>
        <v>Flickers 2</v>
      </c>
      <c r="C156" s="38"/>
      <c r="D156" s="39">
        <f>SUM(F157:F160)</f>
        <v>3</v>
      </c>
      <c r="E156" s="39">
        <f>SUM(G157:G160)</f>
        <v>0</v>
      </c>
      <c r="F156" s="40"/>
      <c r="G156" s="41"/>
      <c r="H156" s="41"/>
      <c r="I156" s="38"/>
      <c r="J156" s="38"/>
      <c r="K156" s="38"/>
      <c r="L156" s="38"/>
      <c r="M156" s="38"/>
      <c r="N156" s="38"/>
      <c r="O156" s="38"/>
      <c r="P156" s="38"/>
      <c r="Q156" s="42" t="str">
        <f>Q130</f>
        <v>Stella Artois</v>
      </c>
    </row>
    <row r="157" spans="1:18" outlineLevel="1">
      <c r="A157" s="33" t="s">
        <v>610</v>
      </c>
      <c r="B157" s="33" t="s">
        <v>619</v>
      </c>
      <c r="C157" s="43"/>
      <c r="D157" s="44">
        <v>7</v>
      </c>
      <c r="E157" s="44">
        <v>2</v>
      </c>
      <c r="F157" s="45">
        <f>IF(D157&gt;E157,1,0)</f>
        <v>1</v>
      </c>
      <c r="G157" s="45">
        <f>IF(E157&gt;D157,1,0)</f>
        <v>0</v>
      </c>
      <c r="H157" s="47"/>
      <c r="I157" s="43"/>
      <c r="J157" s="43"/>
      <c r="K157" s="43"/>
      <c r="L157" s="43"/>
      <c r="M157" s="43"/>
      <c r="N157" s="43"/>
      <c r="O157" s="43"/>
      <c r="P157" s="43"/>
      <c r="Q157" s="48" t="s">
        <v>628</v>
      </c>
    </row>
    <row r="158" spans="1:18" outlineLevel="1">
      <c r="A158" s="33" t="s">
        <v>613</v>
      </c>
      <c r="B158" s="33" t="s">
        <v>623</v>
      </c>
      <c r="C158" s="43"/>
      <c r="D158" s="44">
        <v>11</v>
      </c>
      <c r="E158" s="44">
        <v>0</v>
      </c>
      <c r="F158" s="45">
        <f>IF(D158&gt;E158,1,0)</f>
        <v>1</v>
      </c>
      <c r="G158" s="45">
        <f>IF(E158&gt;D158,1,0)</f>
        <v>0</v>
      </c>
      <c r="H158" s="47"/>
      <c r="I158" s="43"/>
      <c r="J158" s="43"/>
      <c r="K158" s="43"/>
      <c r="L158" s="43"/>
      <c r="M158" s="43"/>
      <c r="N158" s="43"/>
      <c r="O158" s="43"/>
      <c r="P158" s="43"/>
      <c r="Q158" s="48" t="s">
        <v>629</v>
      </c>
    </row>
    <row r="159" spans="1:18" outlineLevel="1">
      <c r="A159" s="33" t="s">
        <v>616</v>
      </c>
      <c r="B159" s="33" t="s">
        <v>621</v>
      </c>
      <c r="C159" s="43"/>
      <c r="D159" s="44">
        <v>5</v>
      </c>
      <c r="E159" s="44">
        <v>2</v>
      </c>
      <c r="F159" s="45">
        <f>IF(D159&gt;E159,1,0)</f>
        <v>1</v>
      </c>
      <c r="G159" s="45">
        <f>IF(E159&gt;D159,1,0)</f>
        <v>0</v>
      </c>
      <c r="H159" s="47"/>
      <c r="I159" s="43"/>
      <c r="J159" s="43"/>
      <c r="K159" s="43"/>
      <c r="L159" s="43"/>
      <c r="M159" s="43"/>
      <c r="N159" s="43"/>
      <c r="O159" s="43"/>
      <c r="P159" s="43"/>
      <c r="Q159" s="48" t="s">
        <v>630</v>
      </c>
    </row>
    <row r="160" spans="1:18" outlineLevel="1">
      <c r="A160" s="33" t="s">
        <v>617</v>
      </c>
      <c r="B160" s="33" t="s">
        <v>625</v>
      </c>
      <c r="C160" s="43"/>
      <c r="D160" s="44">
        <v>1</v>
      </c>
      <c r="E160" s="44">
        <v>1</v>
      </c>
      <c r="F160" s="45">
        <f>IF(D160&gt;E160,1,0)</f>
        <v>0</v>
      </c>
      <c r="G160" s="45">
        <f>IF(E160&gt;D160,1,0)</f>
        <v>0</v>
      </c>
      <c r="H160" s="47"/>
      <c r="I160" s="43"/>
      <c r="J160" s="43"/>
      <c r="K160" s="43"/>
      <c r="L160" s="43"/>
      <c r="M160" s="43"/>
      <c r="N160" s="43"/>
      <c r="O160" s="43"/>
      <c r="P160" s="43"/>
      <c r="Q160" s="48" t="s">
        <v>631</v>
      </c>
    </row>
    <row r="161" spans="1:17" outlineLevel="1">
      <c r="A161" s="24"/>
      <c r="B161" s="24"/>
      <c r="C161" s="43"/>
      <c r="D161" s="44">
        <f>SUM(D157+D158+D159+D160)</f>
        <v>24</v>
      </c>
      <c r="E161" s="44">
        <f>SUM(E157+E158+E159+E160)</f>
        <v>5</v>
      </c>
      <c r="F161" s="45">
        <f>IF(D161&lt;&gt;E161,IF(D161&gt;E161,1,0),IF(H161&gt;I161,1,0))</f>
        <v>1</v>
      </c>
      <c r="G161" s="45">
        <f>IF(D161&lt;&gt;E161,IF(E161&gt;D161,1,0),IF(I161&gt;H161,1,0))</f>
        <v>0</v>
      </c>
      <c r="H161" s="47"/>
      <c r="I161" s="43"/>
      <c r="J161" s="43"/>
      <c r="K161" s="43"/>
      <c r="L161" s="43"/>
      <c r="M161" s="43"/>
      <c r="N161" s="43"/>
      <c r="O161" s="43"/>
      <c r="P161" s="43"/>
      <c r="Q161" s="24"/>
    </row>
    <row r="162" spans="1:17" ht="13.5" outlineLevel="1" thickBot="1">
      <c r="A162" s="24"/>
      <c r="B162" s="24"/>
      <c r="C162" s="43"/>
      <c r="D162" s="43"/>
      <c r="E162" s="43"/>
      <c r="F162" s="45"/>
      <c r="G162" s="45"/>
      <c r="H162" s="47"/>
      <c r="I162" s="43"/>
      <c r="J162" s="43"/>
      <c r="K162" s="43"/>
      <c r="L162" s="43"/>
      <c r="M162" s="43"/>
      <c r="N162" s="43"/>
      <c r="O162" s="43"/>
      <c r="P162" s="43"/>
      <c r="Q162" s="24"/>
    </row>
    <row r="163" spans="1:17" ht="13.5" outlineLevel="1" thickBot="1">
      <c r="A163" s="23" t="str">
        <f>A131</f>
        <v>Fiamme Azzurre</v>
      </c>
      <c r="B163" s="23" t="str">
        <f>B131</f>
        <v>Flickers 2</v>
      </c>
      <c r="C163" s="38"/>
      <c r="D163" s="39">
        <f>SUM(F164:F167)</f>
        <v>3</v>
      </c>
      <c r="E163" s="39">
        <f>SUM(G164:G167)</f>
        <v>1</v>
      </c>
      <c r="F163" s="40"/>
      <c r="G163" s="41"/>
      <c r="H163" s="41"/>
      <c r="I163" s="38"/>
      <c r="J163" s="38"/>
      <c r="K163" s="38"/>
      <c r="L163" s="38"/>
      <c r="M163" s="38"/>
      <c r="N163" s="38"/>
      <c r="O163" s="38"/>
      <c r="P163" s="38"/>
      <c r="Q163" s="42" t="str">
        <f>Q131</f>
        <v>Valletta</v>
      </c>
    </row>
    <row r="164" spans="1:17" outlineLevel="1">
      <c r="A164" s="33" t="s">
        <v>609</v>
      </c>
      <c r="B164" s="33" t="s">
        <v>623</v>
      </c>
      <c r="C164" s="43"/>
      <c r="D164" s="44">
        <v>8</v>
      </c>
      <c r="E164" s="44">
        <v>1</v>
      </c>
      <c r="F164" s="45">
        <f>IF(D164&gt;E164,1,0)</f>
        <v>1</v>
      </c>
      <c r="G164" s="45">
        <f>IF(E164&gt;D164,1,0)</f>
        <v>0</v>
      </c>
      <c r="H164" s="47"/>
      <c r="I164" s="43"/>
      <c r="J164" s="43"/>
      <c r="K164" s="43"/>
      <c r="L164" s="43"/>
      <c r="M164" s="43"/>
      <c r="N164" s="43"/>
      <c r="O164" s="43"/>
      <c r="P164" s="43"/>
      <c r="Q164" s="33"/>
    </row>
    <row r="165" spans="1:17" outlineLevel="1">
      <c r="A165" s="33" t="s">
        <v>626</v>
      </c>
      <c r="B165" s="33" t="s">
        <v>621</v>
      </c>
      <c r="C165" s="43"/>
      <c r="D165" s="44">
        <v>5</v>
      </c>
      <c r="E165" s="44">
        <v>0</v>
      </c>
      <c r="F165" s="45">
        <f>IF(D165&gt;E165,1,0)</f>
        <v>1</v>
      </c>
      <c r="G165" s="45">
        <f>IF(E165&gt;D165,1,0)</f>
        <v>0</v>
      </c>
      <c r="H165" s="47"/>
      <c r="I165" s="43"/>
      <c r="J165" s="43"/>
      <c r="K165" s="43"/>
      <c r="L165" s="43"/>
      <c r="M165" s="43"/>
      <c r="N165" s="43"/>
      <c r="O165" s="43"/>
      <c r="P165" s="43"/>
      <c r="Q165" s="33"/>
    </row>
    <row r="166" spans="1:17" outlineLevel="1">
      <c r="A166" s="33" t="s">
        <v>612</v>
      </c>
      <c r="B166" s="33" t="s">
        <v>625</v>
      </c>
      <c r="C166" s="43"/>
      <c r="D166" s="44">
        <v>7</v>
      </c>
      <c r="E166" s="44">
        <v>1</v>
      </c>
      <c r="F166" s="45">
        <f>IF(D166&gt;E166,1,0)</f>
        <v>1</v>
      </c>
      <c r="G166" s="45">
        <f>IF(E166&gt;D166,1,0)</f>
        <v>0</v>
      </c>
      <c r="H166" s="47"/>
      <c r="I166" s="43"/>
      <c r="J166" s="43"/>
      <c r="K166" s="43"/>
      <c r="L166" s="43"/>
      <c r="M166" s="43"/>
      <c r="N166" s="43"/>
      <c r="O166" s="43"/>
      <c r="P166" s="43"/>
      <c r="Q166" s="33"/>
    </row>
    <row r="167" spans="1:17" outlineLevel="1">
      <c r="A167" s="33" t="s">
        <v>563</v>
      </c>
      <c r="B167" s="33" t="s">
        <v>619</v>
      </c>
      <c r="C167" s="43"/>
      <c r="D167" s="44">
        <v>0</v>
      </c>
      <c r="E167" s="44">
        <v>3</v>
      </c>
      <c r="F167" s="45">
        <f>IF(D167&gt;E167,1,0)</f>
        <v>0</v>
      </c>
      <c r="G167" s="45">
        <f>IF(E167&gt;D167,1,0)</f>
        <v>1</v>
      </c>
      <c r="H167" s="47"/>
      <c r="I167" s="43"/>
      <c r="J167" s="43"/>
      <c r="K167" s="43"/>
      <c r="L167" s="43"/>
      <c r="M167" s="43"/>
      <c r="N167" s="43"/>
      <c r="O167" s="43"/>
      <c r="P167" s="43"/>
      <c r="Q167" s="33"/>
    </row>
    <row r="168" spans="1:17" outlineLevel="1">
      <c r="A168" s="24"/>
      <c r="B168" s="24"/>
      <c r="C168" s="43"/>
      <c r="D168" s="44">
        <f>SUM(D164+D165+D166+D167)</f>
        <v>20</v>
      </c>
      <c r="E168" s="44">
        <f>SUM(E164+E165+E166+E167)</f>
        <v>5</v>
      </c>
      <c r="F168" s="45">
        <f>IF(D168&lt;&gt;E168,IF(D168&gt;E168,1,0),IF(H168&gt;I168,1,0))</f>
        <v>1</v>
      </c>
      <c r="G168" s="45">
        <f>IF(D168&lt;&gt;E168,IF(E168&gt;D168,1,0),IF(I168&gt;H168,1,0))</f>
        <v>0</v>
      </c>
      <c r="H168" s="47"/>
      <c r="I168" s="43"/>
      <c r="J168" s="43"/>
      <c r="K168" s="43"/>
      <c r="L168" s="43"/>
      <c r="M168" s="43"/>
      <c r="N168" s="43"/>
      <c r="O168" s="43"/>
      <c r="P168" s="43"/>
      <c r="Q168" s="24"/>
    </row>
    <row r="169" spans="1:17" ht="13.5" outlineLevel="1" thickBot="1">
      <c r="A169" s="24"/>
      <c r="B169" s="24"/>
      <c r="C169" s="43"/>
      <c r="D169" s="43"/>
      <c r="E169" s="43"/>
      <c r="F169" s="45"/>
      <c r="G169" s="45"/>
      <c r="H169" s="47"/>
      <c r="I169" s="43"/>
      <c r="J169" s="43"/>
      <c r="K169" s="43"/>
      <c r="L169" s="43"/>
      <c r="M169" s="43"/>
      <c r="N169" s="43"/>
      <c r="O169" s="43"/>
      <c r="P169" s="43"/>
      <c r="Q169" s="24"/>
    </row>
    <row r="170" spans="1:17" ht="13.5" outlineLevel="1" thickBot="1">
      <c r="A170" s="46" t="str">
        <f>A132</f>
        <v>Sparta Spreeathen</v>
      </c>
      <c r="B170" s="46" t="str">
        <f>B132</f>
        <v>Warriors</v>
      </c>
      <c r="C170" s="38"/>
      <c r="D170" s="39">
        <f>SUM(F171:F174)</f>
        <v>0</v>
      </c>
      <c r="E170" s="39">
        <f>SUM(G171:G174)</f>
        <v>4</v>
      </c>
      <c r="F170" s="40"/>
      <c r="G170" s="41"/>
      <c r="H170" s="41"/>
      <c r="I170" s="38"/>
      <c r="J170" s="38"/>
      <c r="K170" s="38"/>
      <c r="L170" s="38"/>
      <c r="M170" s="38"/>
      <c r="N170" s="38"/>
      <c r="O170" s="38"/>
      <c r="P170" s="38"/>
      <c r="Q170" s="42" t="str">
        <f>Q132</f>
        <v>Foggia</v>
      </c>
    </row>
    <row r="171" spans="1:17" outlineLevel="1">
      <c r="A171" s="33" t="s">
        <v>624</v>
      </c>
      <c r="B171" s="33" t="s">
        <v>617</v>
      </c>
      <c r="C171" s="43"/>
      <c r="D171" s="44">
        <v>0</v>
      </c>
      <c r="E171" s="44">
        <v>2</v>
      </c>
      <c r="F171" s="45">
        <f>IF(D171&gt;E171,1,0)</f>
        <v>0</v>
      </c>
      <c r="G171" s="45">
        <f>IF(E171&gt;D171,1,0)</f>
        <v>1</v>
      </c>
      <c r="H171" s="47"/>
      <c r="I171" s="43"/>
      <c r="J171" s="43"/>
      <c r="K171" s="43"/>
      <c r="L171" s="43"/>
      <c r="M171" s="43"/>
      <c r="N171" s="43"/>
      <c r="O171" s="43"/>
      <c r="P171" s="43"/>
      <c r="Q171" s="33" t="s">
        <v>555</v>
      </c>
    </row>
    <row r="172" spans="1:17" outlineLevel="1">
      <c r="A172" s="33" t="s">
        <v>622</v>
      </c>
      <c r="B172" s="33" t="s">
        <v>613</v>
      </c>
      <c r="C172" s="43"/>
      <c r="D172" s="44">
        <v>1</v>
      </c>
      <c r="E172" s="44">
        <v>3</v>
      </c>
      <c r="F172" s="45">
        <f>IF(D172&gt;E172,1,0)</f>
        <v>0</v>
      </c>
      <c r="G172" s="45">
        <f>IF(E172&gt;D172,1,0)</f>
        <v>1</v>
      </c>
      <c r="H172" s="47"/>
      <c r="I172" s="43"/>
      <c r="J172" s="43"/>
      <c r="K172" s="43"/>
      <c r="L172" s="43"/>
      <c r="M172" s="43"/>
      <c r="N172" s="43"/>
      <c r="O172" s="43"/>
      <c r="P172" s="43"/>
      <c r="Q172" s="33" t="s">
        <v>632</v>
      </c>
    </row>
    <row r="173" spans="1:17" outlineLevel="1">
      <c r="A173" s="33" t="s">
        <v>627</v>
      </c>
      <c r="B173" s="33" t="s">
        <v>616</v>
      </c>
      <c r="C173" s="43"/>
      <c r="D173" s="44">
        <v>0</v>
      </c>
      <c r="E173" s="44">
        <v>7</v>
      </c>
      <c r="F173" s="45">
        <f>IF(D173&gt;E173,1,0)</f>
        <v>0</v>
      </c>
      <c r="G173" s="45">
        <f>IF(E173&gt;D173,1,0)</f>
        <v>1</v>
      </c>
      <c r="H173" s="47"/>
      <c r="I173" s="43"/>
      <c r="J173" s="43"/>
      <c r="K173" s="43"/>
      <c r="L173" s="43"/>
      <c r="M173" s="43"/>
      <c r="N173" s="43"/>
      <c r="O173" s="43"/>
      <c r="P173" s="43"/>
      <c r="Q173" s="33" t="s">
        <v>561</v>
      </c>
    </row>
    <row r="174" spans="1:17" outlineLevel="1">
      <c r="A174" s="33" t="s">
        <v>633</v>
      </c>
      <c r="B174" s="33" t="s">
        <v>610</v>
      </c>
      <c r="C174" s="43"/>
      <c r="D174" s="44">
        <v>0</v>
      </c>
      <c r="E174" s="44">
        <v>4</v>
      </c>
      <c r="F174" s="45">
        <f>IF(D174&gt;E174,1,0)</f>
        <v>0</v>
      </c>
      <c r="G174" s="45">
        <f>IF(E174&gt;D174,1,0)</f>
        <v>1</v>
      </c>
      <c r="H174" s="47"/>
      <c r="I174" s="43"/>
      <c r="J174" s="43"/>
      <c r="K174" s="43"/>
      <c r="L174" s="43"/>
      <c r="M174" s="43"/>
      <c r="N174" s="43"/>
      <c r="O174" s="43"/>
      <c r="P174" s="43"/>
      <c r="Q174" s="33" t="s">
        <v>634</v>
      </c>
    </row>
    <row r="175" spans="1:17" outlineLevel="1">
      <c r="A175" s="24" t="s">
        <v>635</v>
      </c>
      <c r="B175" s="24"/>
      <c r="C175" s="43"/>
      <c r="D175" s="44">
        <f>SUM(D171+D172+D173+D174)</f>
        <v>1</v>
      </c>
      <c r="E175" s="44">
        <f>SUM(E171+E172+E173+E174)</f>
        <v>16</v>
      </c>
      <c r="F175" s="45">
        <f>IF(D175&lt;&gt;E175,IF(D175&gt;E175,1,0),IF(H175&gt;I175,1,0))</f>
        <v>0</v>
      </c>
      <c r="G175" s="45">
        <f>IF(D175&lt;&gt;E175,IF(E175&gt;D175,1,0),IF(I175&gt;H175,1,0))</f>
        <v>1</v>
      </c>
      <c r="H175" s="47"/>
      <c r="I175" s="43"/>
      <c r="J175" s="43"/>
      <c r="K175" s="43"/>
      <c r="L175" s="43"/>
      <c r="M175" s="43"/>
      <c r="N175" s="43"/>
      <c r="O175" s="43"/>
      <c r="P175" s="43"/>
      <c r="Q175" s="21"/>
    </row>
    <row r="176" spans="1:17" outlineLevel="1"/>
    <row r="177" spans="1:18" ht="19.5">
      <c r="A177" s="16" t="s">
        <v>636</v>
      </c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8"/>
    </row>
    <row r="178" spans="1:18">
      <c r="A178" s="18" t="s">
        <v>529</v>
      </c>
      <c r="B178" s="18"/>
      <c r="C178" s="19" t="s">
        <v>530</v>
      </c>
      <c r="D178" s="273" t="s">
        <v>531</v>
      </c>
      <c r="E178" s="273" t="s">
        <v>532</v>
      </c>
      <c r="F178" s="20" t="s">
        <v>533</v>
      </c>
      <c r="G178" s="20" t="s">
        <v>534</v>
      </c>
      <c r="H178" s="20" t="s">
        <v>535</v>
      </c>
      <c r="I178" s="273" t="s">
        <v>536</v>
      </c>
      <c r="J178" s="273" t="s">
        <v>537</v>
      </c>
      <c r="K178" s="273" t="s">
        <v>538</v>
      </c>
      <c r="L178" s="273" t="s">
        <v>539</v>
      </c>
      <c r="M178" s="273" t="s">
        <v>540</v>
      </c>
      <c r="N178" s="273"/>
      <c r="O178" s="273"/>
      <c r="P178" s="21"/>
      <c r="Q178" s="18" t="s">
        <v>541</v>
      </c>
      <c r="R178" s="8"/>
    </row>
    <row r="179" spans="1:18">
      <c r="A179" s="149" t="str">
        <f>Iscritti!B12</f>
        <v>Wiener Neustadt</v>
      </c>
      <c r="B179" s="24"/>
      <c r="C179" s="38">
        <f>3*E179+F179</f>
        <v>6</v>
      </c>
      <c r="D179" s="43">
        <f>SUM(E179:G179)</f>
        <v>3</v>
      </c>
      <c r="E179" s="43">
        <f>SUM(F184+F186+F188)</f>
        <v>2</v>
      </c>
      <c r="F179" s="43">
        <f>SUM(G184+G186+G188)</f>
        <v>0</v>
      </c>
      <c r="G179" s="43">
        <f>SUM(H184+H186+H188)</f>
        <v>1</v>
      </c>
      <c r="H179" s="47">
        <f>SUM(D184,D186,D188)</f>
        <v>6</v>
      </c>
      <c r="I179" s="47">
        <f>SUM(E184,E186,E188)</f>
        <v>2</v>
      </c>
      <c r="J179" s="43">
        <f>H179-I179</f>
        <v>4</v>
      </c>
      <c r="K179" s="43">
        <f>D197+D211+D225</f>
        <v>26</v>
      </c>
      <c r="L179" s="43">
        <f>E197+E211+E225</f>
        <v>19</v>
      </c>
      <c r="M179" s="43">
        <f>K179-L179</f>
        <v>7</v>
      </c>
      <c r="N179" s="25">
        <f>(C179*10000)+(J179*1000)+(H179*100)+(M179*10)+K179</f>
        <v>64696</v>
      </c>
      <c r="O179" s="25" t="str">
        <f>+A179</f>
        <v>Wiener Neustadt</v>
      </c>
      <c r="P179" s="25">
        <f>LARGE(N179:N182,1)</f>
        <v>98141</v>
      </c>
      <c r="Q179" s="137" t="str">
        <f>IF(SUM(C179:C182)=0,"",VLOOKUP(P179,N179:O182,2,FALSE))</f>
        <v>Napoli Fighters</v>
      </c>
      <c r="R179" s="51"/>
    </row>
    <row r="180" spans="1:18">
      <c r="A180" s="149" t="str">
        <f>Iscritti!B22</f>
        <v>Napoli Fighters</v>
      </c>
      <c r="B180" s="24"/>
      <c r="C180" s="38">
        <f>3*E180+F180</f>
        <v>9</v>
      </c>
      <c r="D180" s="43">
        <f>SUM(E180:G180)</f>
        <v>3</v>
      </c>
      <c r="E180" s="43">
        <f>SUM(F185+H186+F189)</f>
        <v>3</v>
      </c>
      <c r="F180" s="43">
        <f>SUM(G185+G186+G189)</f>
        <v>0</v>
      </c>
      <c r="G180" s="43">
        <f>SUM(H185+F186+H189)</f>
        <v>0</v>
      </c>
      <c r="H180" s="47">
        <f>SUM(D185,E186,D189)</f>
        <v>9</v>
      </c>
      <c r="I180" s="47">
        <f>SUM(E185,D186,E189)</f>
        <v>2</v>
      </c>
      <c r="J180" s="43">
        <f>H180-I180</f>
        <v>7</v>
      </c>
      <c r="K180" s="43">
        <f>D204+E211+D232</f>
        <v>31</v>
      </c>
      <c r="L180" s="43">
        <f>E204+D211+E232</f>
        <v>10</v>
      </c>
      <c r="M180" s="43">
        <f>K180-L180</f>
        <v>21</v>
      </c>
      <c r="N180" s="25">
        <f>(C180*10000)+(J180*1000)+(H180*100)+(M180*10)+K180</f>
        <v>98141</v>
      </c>
      <c r="O180" s="25" t="str">
        <f>+A180</f>
        <v>Napoli Fighters</v>
      </c>
      <c r="P180" s="25">
        <f>LARGE(N179:N182,2)</f>
        <v>64696</v>
      </c>
      <c r="Q180" s="137" t="str">
        <f>IF(SUM(C179:C182)=0,"",VLOOKUP(P180,N179:O182,2,FALSE))</f>
        <v>Wiener Neustadt</v>
      </c>
      <c r="R180" s="51"/>
    </row>
    <row r="181" spans="1:18">
      <c r="A181" s="149" t="str">
        <f>Iscritti!B27</f>
        <v>Virtus 4 Strade</v>
      </c>
      <c r="B181" s="24"/>
      <c r="C181" s="38">
        <f>3*E181+F181</f>
        <v>1</v>
      </c>
      <c r="D181" s="43">
        <f>SUM(E181:G181)</f>
        <v>3</v>
      </c>
      <c r="E181" s="43">
        <f>SUM(H184+F187+H189)</f>
        <v>0</v>
      </c>
      <c r="F181" s="43">
        <f>SUM(G184+G187+G189)</f>
        <v>1</v>
      </c>
      <c r="G181" s="43">
        <f>SUM(F184+H187+F189)</f>
        <v>2</v>
      </c>
      <c r="H181" s="47">
        <f>SUM(E184,D187,E189)</f>
        <v>3</v>
      </c>
      <c r="I181" s="47">
        <f>SUM(D184,E187,D189)</f>
        <v>7</v>
      </c>
      <c r="J181" s="43">
        <f>H181-I181</f>
        <v>-4</v>
      </c>
      <c r="K181" s="43">
        <f>E197+D218+E232</f>
        <v>19</v>
      </c>
      <c r="L181" s="43">
        <f>D197+E218+D232</f>
        <v>24</v>
      </c>
      <c r="M181" s="43">
        <f>K181-L181</f>
        <v>-5</v>
      </c>
      <c r="N181" s="25">
        <f>(C181*10000)+(J181*1000)+(H181*100)+(M181*10)+K181</f>
        <v>6269</v>
      </c>
      <c r="O181" s="25" t="str">
        <f>+A181</f>
        <v>Virtus 4 Strade</v>
      </c>
      <c r="P181" s="25">
        <f>LARGE(N179:N182,3)</f>
        <v>6269</v>
      </c>
      <c r="Q181" s="137" t="str">
        <f>IF(SUM(C179:C182)=0,"",VLOOKUP(P181,N179:O182,2,FALSE))</f>
        <v>Virtus 4 Strade</v>
      </c>
      <c r="R181" s="51"/>
    </row>
    <row r="182" spans="1:18">
      <c r="A182" s="149" t="str">
        <f>Iscritti!B39</f>
        <v>Master Sanremo 2</v>
      </c>
      <c r="B182" s="24"/>
      <c r="C182" s="38">
        <f>3*E182+F182</f>
        <v>1</v>
      </c>
      <c r="D182" s="43">
        <f>SUM(E182:G182)</f>
        <v>3</v>
      </c>
      <c r="E182" s="43">
        <f>SUM(H185+H187+H188)</f>
        <v>0</v>
      </c>
      <c r="F182" s="43">
        <f>SUM(G185+G187+G188)</f>
        <v>1</v>
      </c>
      <c r="G182" s="43">
        <f>SUM(F185+F187+F188)</f>
        <v>2</v>
      </c>
      <c r="H182" s="47">
        <f>SUM(E185,E187,E188)</f>
        <v>2</v>
      </c>
      <c r="I182" s="47">
        <f>SUM(D185,D187,D188)</f>
        <v>9</v>
      </c>
      <c r="J182" s="43">
        <f>H182-I182</f>
        <v>-7</v>
      </c>
      <c r="K182" s="43">
        <f>E204+E218+E225</f>
        <v>15</v>
      </c>
      <c r="L182" s="43">
        <f>D204+D218+D225</f>
        <v>38</v>
      </c>
      <c r="M182" s="43">
        <f>K182-L182</f>
        <v>-23</v>
      </c>
      <c r="N182" s="25">
        <f>(C182*10000)+(J182*1000)+(H182*100)+(M182*10)+K182</f>
        <v>2985</v>
      </c>
      <c r="O182" s="25" t="str">
        <f>+A182</f>
        <v>Master Sanremo 2</v>
      </c>
      <c r="P182" s="25">
        <f>LARGE(N179:N182,4)</f>
        <v>2985</v>
      </c>
      <c r="Q182" s="137" t="str">
        <f>IF(SUM(C179:C182)=0,"",VLOOKUP(P182,N179:O182,2,FALSE))</f>
        <v>Master Sanremo 2</v>
      </c>
      <c r="R182" s="51"/>
    </row>
    <row r="183" spans="1:18" ht="13.5" thickBot="1">
      <c r="A183" s="18" t="s">
        <v>542</v>
      </c>
      <c r="B183" s="18"/>
      <c r="C183" s="273"/>
      <c r="D183" s="286" t="s">
        <v>543</v>
      </c>
      <c r="E183" s="286"/>
      <c r="F183" s="27"/>
      <c r="G183" s="27"/>
      <c r="H183" s="29"/>
      <c r="I183" s="273"/>
      <c r="J183" s="273"/>
      <c r="K183" s="273"/>
      <c r="L183" s="273"/>
      <c r="M183" s="273"/>
      <c r="N183" s="273"/>
      <c r="O183" s="273"/>
      <c r="P183" s="273"/>
      <c r="Q183" s="29" t="s">
        <v>544</v>
      </c>
      <c r="R183" s="51"/>
    </row>
    <row r="184" spans="1:18" ht="13.5" thickBot="1">
      <c r="A184" s="31" t="str">
        <f>A179</f>
        <v>Wiener Neustadt</v>
      </c>
      <c r="B184" s="31" t="str">
        <f>A181</f>
        <v>Virtus 4 Strade</v>
      </c>
      <c r="C184" s="273"/>
      <c r="D184" s="138">
        <f>IF(Turnisabato!E31="","",Turnisabato!E31)</f>
        <v>2</v>
      </c>
      <c r="E184" s="138">
        <f>IF(Turnisabato!F31="","",Turnisabato!F31)</f>
        <v>0</v>
      </c>
      <c r="F184" s="32">
        <f t="shared" ref="F184:F189" si="9">IF(D184&gt;E184,1,0)</f>
        <v>1</v>
      </c>
      <c r="G184" s="32">
        <f t="shared" ref="G184:G189" si="10">IF(D184="",0,IF(D184=E184,1,0))</f>
        <v>0</v>
      </c>
      <c r="H184" s="32">
        <f t="shared" ref="H184:H189" si="11">IF(D184&lt;E184,1,0)</f>
        <v>0</v>
      </c>
      <c r="I184" s="273"/>
      <c r="J184" s="273"/>
      <c r="K184" s="273"/>
      <c r="L184" s="273"/>
      <c r="M184" s="273"/>
      <c r="N184" s="273"/>
      <c r="O184" s="273"/>
      <c r="P184" s="28"/>
      <c r="Q184" s="33" t="str">
        <f>A409</f>
        <v>Stradivari</v>
      </c>
      <c r="R184" s="51"/>
    </row>
    <row r="185" spans="1:18" ht="13.5" thickBot="1">
      <c r="A185" s="31" t="str">
        <f>A180</f>
        <v>Napoli Fighters</v>
      </c>
      <c r="B185" s="31" t="str">
        <f>A182</f>
        <v>Master Sanremo 2</v>
      </c>
      <c r="C185" s="273"/>
      <c r="D185" s="138">
        <f>IF(Turnisabato!E32="","",Turnisabato!E32)</f>
        <v>4</v>
      </c>
      <c r="E185" s="138">
        <f>IF(Turnisabato!F32="","",Turnisabato!F32)</f>
        <v>0</v>
      </c>
      <c r="F185" s="32">
        <f t="shared" si="9"/>
        <v>1</v>
      </c>
      <c r="G185" s="32">
        <f t="shared" si="10"/>
        <v>0</v>
      </c>
      <c r="H185" s="32">
        <f t="shared" si="11"/>
        <v>0</v>
      </c>
      <c r="I185" s="273"/>
      <c r="J185" s="273"/>
      <c r="K185" s="273"/>
      <c r="L185" s="273"/>
      <c r="M185" s="273"/>
      <c r="N185" s="273"/>
      <c r="O185" s="273"/>
      <c r="P185" s="28"/>
      <c r="Q185" s="33" t="str">
        <f>A410</f>
        <v>Torino 2009 2</v>
      </c>
      <c r="R185" s="51"/>
    </row>
    <row r="186" spans="1:18" ht="13.5" thickBot="1">
      <c r="A186" s="31" t="str">
        <f>A179</f>
        <v>Wiener Neustadt</v>
      </c>
      <c r="B186" s="31" t="str">
        <f>A180</f>
        <v>Napoli Fighters</v>
      </c>
      <c r="C186" s="273"/>
      <c r="D186" s="138">
        <f>IF(Turnisabato!E59="","",Turnisabato!E59)</f>
        <v>1</v>
      </c>
      <c r="E186" s="138">
        <f>IF(Turnisabato!F59="","",Turnisabato!F59)</f>
        <v>2</v>
      </c>
      <c r="F186" s="32">
        <f t="shared" si="9"/>
        <v>0</v>
      </c>
      <c r="G186" s="32">
        <f t="shared" si="10"/>
        <v>0</v>
      </c>
      <c r="H186" s="32">
        <f t="shared" si="11"/>
        <v>1</v>
      </c>
      <c r="I186" s="273"/>
      <c r="J186" s="273"/>
      <c r="K186" s="273"/>
      <c r="L186" s="273"/>
      <c r="M186" s="273"/>
      <c r="N186" s="273"/>
      <c r="O186" s="273"/>
      <c r="P186" s="28"/>
      <c r="Q186" s="33" t="str">
        <f>A295</f>
        <v>Messina TS</v>
      </c>
      <c r="R186" s="51"/>
    </row>
    <row r="187" spans="1:18" ht="13.5" thickBot="1">
      <c r="A187" s="31" t="str">
        <f>A181</f>
        <v>Virtus 4 Strade</v>
      </c>
      <c r="B187" s="31" t="str">
        <f>A182</f>
        <v>Master Sanremo 2</v>
      </c>
      <c r="C187" s="34"/>
      <c r="D187" s="138">
        <f>IF(Turnisabato!E60="","",Turnisabato!E60)</f>
        <v>2</v>
      </c>
      <c r="E187" s="138">
        <f>IF(Turnisabato!F60="","",Turnisabato!F60)</f>
        <v>2</v>
      </c>
      <c r="F187" s="32">
        <f t="shared" si="9"/>
        <v>0</v>
      </c>
      <c r="G187" s="32">
        <f t="shared" si="10"/>
        <v>1</v>
      </c>
      <c r="H187" s="32">
        <f t="shared" si="11"/>
        <v>0</v>
      </c>
      <c r="I187" s="32"/>
      <c r="J187" s="32"/>
      <c r="K187" s="32"/>
      <c r="L187" s="32"/>
      <c r="M187" s="32"/>
      <c r="N187" s="32"/>
      <c r="O187" s="32"/>
      <c r="P187" s="35"/>
      <c r="Q187" s="33" t="str">
        <f>A296</f>
        <v>CT Aosta</v>
      </c>
      <c r="R187" s="51"/>
    </row>
    <row r="188" spans="1:18" ht="13.5" thickBot="1">
      <c r="A188" s="31" t="str">
        <f>A179</f>
        <v>Wiener Neustadt</v>
      </c>
      <c r="B188" s="31" t="str">
        <f>A182</f>
        <v>Master Sanremo 2</v>
      </c>
      <c r="C188" s="37"/>
      <c r="D188" s="138">
        <f>IF(Turnisabato!E87="","",Turnisabato!E87)</f>
        <v>3</v>
      </c>
      <c r="E188" s="138">
        <f>IF(Turnisabato!F87="","",Turnisabato!F87)</f>
        <v>0</v>
      </c>
      <c r="F188" s="32">
        <f t="shared" si="9"/>
        <v>1</v>
      </c>
      <c r="G188" s="32">
        <f t="shared" si="10"/>
        <v>0</v>
      </c>
      <c r="H188" s="32">
        <f t="shared" si="11"/>
        <v>0</v>
      </c>
      <c r="I188" s="32"/>
      <c r="J188" s="32"/>
      <c r="K188" s="32"/>
      <c r="L188" s="32"/>
      <c r="M188" s="32"/>
      <c r="N188" s="32"/>
      <c r="O188" s="32"/>
      <c r="P188" s="35"/>
      <c r="Q188" s="33" t="str">
        <f>A352</f>
        <v>Grosseto</v>
      </c>
      <c r="R188" s="51"/>
    </row>
    <row r="189" spans="1:18" ht="13.5" thickBot="1">
      <c r="A189" s="31" t="str">
        <f>A180</f>
        <v>Napoli Fighters</v>
      </c>
      <c r="B189" s="31" t="str">
        <f>A181</f>
        <v>Virtus 4 Strade</v>
      </c>
      <c r="C189" s="37"/>
      <c r="D189" s="138">
        <f>IF(Turnisabato!E88="","",Turnisabato!E88)</f>
        <v>3</v>
      </c>
      <c r="E189" s="138">
        <f>IF(Turnisabato!F88="","",Turnisabato!F88)</f>
        <v>1</v>
      </c>
      <c r="F189" s="32">
        <f t="shared" si="9"/>
        <v>1</v>
      </c>
      <c r="G189" s="32">
        <f t="shared" si="10"/>
        <v>0</v>
      </c>
      <c r="H189" s="32">
        <f t="shared" si="11"/>
        <v>0</v>
      </c>
      <c r="I189" s="32"/>
      <c r="J189" s="32"/>
      <c r="K189" s="32"/>
      <c r="L189" s="32"/>
      <c r="M189" s="32"/>
      <c r="N189" s="32"/>
      <c r="O189" s="32"/>
      <c r="P189" s="35"/>
      <c r="Q189" s="33" t="str">
        <f>A353</f>
        <v>Stradivari 2</v>
      </c>
      <c r="R189" s="51"/>
    </row>
    <row r="190" spans="1:18">
      <c r="A190" s="23"/>
      <c r="B190" s="23"/>
      <c r="C190" s="37"/>
      <c r="D190" s="37"/>
      <c r="E190" s="37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5"/>
      <c r="Q190" s="24"/>
      <c r="R190" s="51"/>
    </row>
    <row r="191" spans="1:18" ht="13.5" outlineLevel="1" thickBot="1">
      <c r="A191" s="18" t="s">
        <v>542</v>
      </c>
      <c r="B191" s="18"/>
      <c r="C191" s="273"/>
      <c r="D191" s="286" t="s">
        <v>543</v>
      </c>
      <c r="E191" s="286"/>
      <c r="F191" s="27"/>
      <c r="G191" s="27"/>
      <c r="H191" s="29"/>
      <c r="I191" s="273"/>
      <c r="J191" s="273"/>
      <c r="K191" s="273"/>
      <c r="L191" s="273"/>
      <c r="M191" s="273"/>
      <c r="N191" s="273"/>
      <c r="O191" s="273"/>
      <c r="P191" s="273"/>
      <c r="Q191" s="29" t="s">
        <v>544</v>
      </c>
      <c r="R191" s="51"/>
    </row>
    <row r="192" spans="1:18" ht="13.5" outlineLevel="1" thickBot="1">
      <c r="A192" s="23" t="str">
        <f>A184</f>
        <v>Wiener Neustadt</v>
      </c>
      <c r="B192" s="23" t="str">
        <f>B184</f>
        <v>Virtus 4 Strade</v>
      </c>
      <c r="C192" s="38"/>
      <c r="D192" s="39">
        <f>SUM(F193:F196)</f>
        <v>2</v>
      </c>
      <c r="E192" s="39">
        <f>SUM(G193:G196)</f>
        <v>0</v>
      </c>
      <c r="F192" s="40"/>
      <c r="G192" s="41"/>
      <c r="H192" s="29"/>
      <c r="I192" s="273"/>
      <c r="J192" s="273"/>
      <c r="K192" s="273"/>
      <c r="L192" s="273"/>
      <c r="M192" s="273"/>
      <c r="N192" s="273"/>
      <c r="O192" s="273"/>
      <c r="P192" s="273"/>
      <c r="Q192" s="42" t="str">
        <f>Q184</f>
        <v>Stradivari</v>
      </c>
      <c r="R192" s="51"/>
    </row>
    <row r="193" spans="1:18" outlineLevel="1">
      <c r="A193" s="33" t="s">
        <v>637</v>
      </c>
      <c r="B193" s="33" t="s">
        <v>638</v>
      </c>
      <c r="C193" s="43"/>
      <c r="D193" s="44">
        <v>2</v>
      </c>
      <c r="E193" s="44">
        <v>2</v>
      </c>
      <c r="F193" s="45">
        <f>IF(D193&gt;E193,1,0)</f>
        <v>0</v>
      </c>
      <c r="G193" s="45">
        <f>IF(E193&gt;D193,1,0)</f>
        <v>0</v>
      </c>
      <c r="H193" s="29"/>
      <c r="I193" s="273"/>
      <c r="J193" s="273"/>
      <c r="K193" s="273"/>
      <c r="L193" s="273"/>
      <c r="M193" s="273"/>
      <c r="N193" s="273"/>
      <c r="O193" s="273"/>
      <c r="P193" s="273"/>
      <c r="Q193" s="151" t="s">
        <v>600</v>
      </c>
      <c r="R193" s="51"/>
    </row>
    <row r="194" spans="1:18" outlineLevel="1">
      <c r="A194" s="33" t="s">
        <v>639</v>
      </c>
      <c r="B194" s="33" t="s">
        <v>640</v>
      </c>
      <c r="C194" s="43"/>
      <c r="D194" s="44">
        <v>2</v>
      </c>
      <c r="E194" s="44">
        <v>1</v>
      </c>
      <c r="F194" s="45">
        <f>IF(D194&gt;E194,1,0)</f>
        <v>1</v>
      </c>
      <c r="G194" s="45">
        <f>IF(E194&gt;D194,1,0)</f>
        <v>0</v>
      </c>
      <c r="H194" s="29"/>
      <c r="I194" s="273"/>
      <c r="J194" s="273"/>
      <c r="K194" s="273"/>
      <c r="L194" s="273"/>
      <c r="M194" s="273"/>
      <c r="N194" s="273"/>
      <c r="O194" s="273"/>
      <c r="P194" s="273"/>
      <c r="Q194" s="151" t="s">
        <v>603</v>
      </c>
      <c r="R194" s="51"/>
    </row>
    <row r="195" spans="1:18" outlineLevel="1">
      <c r="A195" s="33" t="s">
        <v>641</v>
      </c>
      <c r="B195" s="33" t="s">
        <v>642</v>
      </c>
      <c r="C195" s="43"/>
      <c r="D195" s="44">
        <v>1</v>
      </c>
      <c r="E195" s="44">
        <v>1</v>
      </c>
      <c r="F195" s="45">
        <f>IF(D195&gt;E195,1,0)</f>
        <v>0</v>
      </c>
      <c r="G195" s="45">
        <f>IF(E195&gt;D195,1,0)</f>
        <v>0</v>
      </c>
      <c r="H195" s="29"/>
      <c r="I195" s="273"/>
      <c r="J195" s="273"/>
      <c r="K195" s="273"/>
      <c r="L195" s="273"/>
      <c r="M195" s="273"/>
      <c r="N195" s="273"/>
      <c r="O195" s="273"/>
      <c r="P195" s="273"/>
      <c r="Q195" s="151" t="s">
        <v>601</v>
      </c>
      <c r="R195" s="51"/>
    </row>
    <row r="196" spans="1:18" outlineLevel="1">
      <c r="A196" s="33" t="s">
        <v>643</v>
      </c>
      <c r="B196" s="33" t="s">
        <v>644</v>
      </c>
      <c r="C196" s="43"/>
      <c r="D196" s="44">
        <v>4</v>
      </c>
      <c r="E196" s="44">
        <v>3</v>
      </c>
      <c r="F196" s="45">
        <f>IF(D196&gt;E196,1,0)</f>
        <v>1</v>
      </c>
      <c r="G196" s="45">
        <f>IF(E196&gt;D196,1,0)</f>
        <v>0</v>
      </c>
      <c r="H196" s="29"/>
      <c r="I196" s="273"/>
      <c r="J196" s="273"/>
      <c r="K196" s="273"/>
      <c r="L196" s="273"/>
      <c r="M196" s="273"/>
      <c r="N196" s="273"/>
      <c r="O196" s="273"/>
      <c r="P196" s="273"/>
      <c r="Q196" s="151" t="s">
        <v>602</v>
      </c>
      <c r="R196" s="51"/>
    </row>
    <row r="197" spans="1:18" outlineLevel="1">
      <c r="A197" s="24"/>
      <c r="B197" s="24"/>
      <c r="C197" s="43"/>
      <c r="D197" s="44">
        <f>SUM(D193+D194+D195+D196)</f>
        <v>9</v>
      </c>
      <c r="E197" s="44">
        <f>SUM(E193+E194+E195+E196)</f>
        <v>7</v>
      </c>
      <c r="F197" s="45">
        <f>IF(D197&lt;&gt;E197,IF(D197&gt;E197,1,0),IF(H197&gt;I197,1,0))</f>
        <v>1</v>
      </c>
      <c r="G197" s="45">
        <f>IF(D197&lt;&gt;E197,IF(E197&gt;D197,1,0),IF(I197&gt;H197,1,0))</f>
        <v>0</v>
      </c>
      <c r="H197" s="29"/>
      <c r="I197" s="273"/>
      <c r="J197" s="273"/>
      <c r="K197" s="273"/>
      <c r="L197" s="273"/>
      <c r="M197" s="273"/>
      <c r="N197" s="273"/>
      <c r="O197" s="273"/>
      <c r="P197" s="273"/>
      <c r="Q197" s="29"/>
      <c r="R197" s="51"/>
    </row>
    <row r="198" spans="1:18" ht="13.5" outlineLevel="1" thickBot="1">
      <c r="A198" s="24"/>
      <c r="B198" s="24"/>
      <c r="C198" s="43"/>
      <c r="D198" s="43"/>
      <c r="E198" s="43"/>
      <c r="F198" s="45"/>
      <c r="G198" s="45"/>
      <c r="H198" s="29"/>
      <c r="I198" s="273"/>
      <c r="J198" s="273"/>
      <c r="K198" s="273"/>
      <c r="L198" s="273"/>
      <c r="M198" s="273"/>
      <c r="N198" s="273"/>
      <c r="O198" s="273"/>
      <c r="P198" s="273"/>
      <c r="Q198" s="29"/>
      <c r="R198" s="51"/>
    </row>
    <row r="199" spans="1:18" ht="13.5" outlineLevel="1" thickBot="1">
      <c r="A199" s="23" t="str">
        <f>A185</f>
        <v>Napoli Fighters</v>
      </c>
      <c r="B199" s="23" t="str">
        <f>B185</f>
        <v>Master Sanremo 2</v>
      </c>
      <c r="C199" s="38"/>
      <c r="D199" s="39">
        <f>SUM(F200:F203)</f>
        <v>4</v>
      </c>
      <c r="E199" s="39">
        <f>SUM(G200:G203)</f>
        <v>0</v>
      </c>
      <c r="F199" s="40"/>
      <c r="G199" s="41"/>
      <c r="H199" s="29"/>
      <c r="I199" s="273"/>
      <c r="J199" s="273"/>
      <c r="K199" s="273"/>
      <c r="L199" s="273"/>
      <c r="M199" s="273"/>
      <c r="N199" s="273"/>
      <c r="O199" s="273"/>
      <c r="P199" s="273"/>
      <c r="Q199" s="42" t="str">
        <f>Q185</f>
        <v>Torino 2009 2</v>
      </c>
      <c r="R199" s="51"/>
    </row>
    <row r="200" spans="1:18" outlineLevel="1">
      <c r="A200" s="33" t="s">
        <v>645</v>
      </c>
      <c r="B200" s="33" t="s">
        <v>646</v>
      </c>
      <c r="C200" s="43"/>
      <c r="D200" s="44">
        <v>3</v>
      </c>
      <c r="E200" s="44">
        <v>0</v>
      </c>
      <c r="F200" s="45">
        <f>IF(D200&gt;E200,1,0)</f>
        <v>1</v>
      </c>
      <c r="G200" s="45">
        <f>IF(E200&gt;D200,1,0)</f>
        <v>0</v>
      </c>
      <c r="H200" s="29"/>
      <c r="I200" s="273"/>
      <c r="J200" s="273"/>
      <c r="K200" s="273"/>
      <c r="L200" s="273"/>
      <c r="M200" s="273"/>
      <c r="N200" s="273"/>
      <c r="O200" s="273"/>
      <c r="P200" s="273"/>
      <c r="Q200" s="151" t="s">
        <v>605</v>
      </c>
      <c r="R200" s="51"/>
    </row>
    <row r="201" spans="1:18" outlineLevel="1">
      <c r="A201" s="33" t="s">
        <v>647</v>
      </c>
      <c r="B201" s="33" t="s">
        <v>648</v>
      </c>
      <c r="C201" s="43"/>
      <c r="D201" s="44">
        <v>4</v>
      </c>
      <c r="E201" s="44">
        <v>0</v>
      </c>
      <c r="F201" s="45">
        <f>IF(D201&gt;E201,1,0)</f>
        <v>1</v>
      </c>
      <c r="G201" s="45">
        <f>IF(E201&gt;D201,1,0)</f>
        <v>0</v>
      </c>
      <c r="H201" s="29"/>
      <c r="I201" s="273"/>
      <c r="J201" s="273"/>
      <c r="K201" s="273"/>
      <c r="L201" s="273"/>
      <c r="M201" s="273"/>
      <c r="N201" s="273"/>
      <c r="O201" s="273"/>
      <c r="P201" s="273"/>
      <c r="Q201" s="151" t="s">
        <v>604</v>
      </c>
      <c r="R201" s="51"/>
    </row>
    <row r="202" spans="1:18" outlineLevel="1">
      <c r="A202" s="33" t="s">
        <v>649</v>
      </c>
      <c r="B202" s="33" t="s">
        <v>650</v>
      </c>
      <c r="C202" s="43"/>
      <c r="D202" s="44">
        <v>5</v>
      </c>
      <c r="E202" s="44">
        <v>2</v>
      </c>
      <c r="F202" s="45">
        <f>IF(D202&gt;E202,1,0)</f>
        <v>1</v>
      </c>
      <c r="G202" s="45">
        <f>IF(E202&gt;D202,1,0)</f>
        <v>0</v>
      </c>
      <c r="H202" s="29"/>
      <c r="I202" s="273"/>
      <c r="J202" s="273"/>
      <c r="K202" s="273"/>
      <c r="L202" s="273"/>
      <c r="M202" s="273"/>
      <c r="N202" s="273"/>
      <c r="O202" s="273"/>
      <c r="P202" s="273"/>
      <c r="Q202" s="151" t="s">
        <v>606</v>
      </c>
      <c r="R202" s="51"/>
    </row>
    <row r="203" spans="1:18" outlineLevel="1">
      <c r="A203" s="33" t="s">
        <v>651</v>
      </c>
      <c r="B203" s="33" t="s">
        <v>652</v>
      </c>
      <c r="C203" s="43"/>
      <c r="D203" s="44">
        <v>4</v>
      </c>
      <c r="E203" s="44">
        <v>1</v>
      </c>
      <c r="F203" s="45">
        <f>IF(D203&gt;E203,1,0)</f>
        <v>1</v>
      </c>
      <c r="G203" s="45">
        <f>IF(E203&gt;D203,1,0)</f>
        <v>0</v>
      </c>
      <c r="H203" s="29"/>
      <c r="I203" s="273"/>
      <c r="J203" s="273"/>
      <c r="K203" s="273"/>
      <c r="L203" s="273"/>
      <c r="M203" s="273"/>
      <c r="N203" s="273"/>
      <c r="O203" s="273"/>
      <c r="P203" s="273"/>
      <c r="Q203" s="151" t="s">
        <v>653</v>
      </c>
      <c r="R203" s="51"/>
    </row>
    <row r="204" spans="1:18" outlineLevel="1">
      <c r="A204" s="24"/>
      <c r="B204" s="24"/>
      <c r="C204" s="43"/>
      <c r="D204" s="44">
        <f>SUM(D200+D201+D202+D203)</f>
        <v>16</v>
      </c>
      <c r="E204" s="44">
        <f>SUM(E200+E201+E202+E203)</f>
        <v>3</v>
      </c>
      <c r="F204" s="45">
        <f>IF(D204&lt;&gt;E204,IF(D204&gt;E204,1,0),IF(H204&gt;I204,1,0))</f>
        <v>1</v>
      </c>
      <c r="G204" s="45">
        <f>IF(D204&lt;&gt;E204,IF(E204&gt;D204,1,0),IF(I204&gt;H204,1,0))</f>
        <v>0</v>
      </c>
      <c r="H204" s="29"/>
      <c r="I204" s="273"/>
      <c r="J204" s="273"/>
      <c r="K204" s="273"/>
      <c r="L204" s="273"/>
      <c r="M204" s="273"/>
      <c r="N204" s="273"/>
      <c r="O204" s="273"/>
      <c r="P204" s="273"/>
      <c r="Q204" s="29"/>
      <c r="R204" s="51"/>
    </row>
    <row r="205" spans="1:18" ht="13.5" outlineLevel="1" thickBot="1">
      <c r="A205" s="24"/>
      <c r="B205" s="24"/>
      <c r="C205" s="43"/>
      <c r="D205" s="43"/>
      <c r="E205" s="43"/>
      <c r="F205" s="45"/>
      <c r="G205" s="45"/>
      <c r="H205" s="29"/>
      <c r="I205" s="273"/>
      <c r="J205" s="273"/>
      <c r="K205" s="273"/>
      <c r="L205" s="273"/>
      <c r="M205" s="273"/>
      <c r="N205" s="273"/>
      <c r="O205" s="273"/>
      <c r="P205" s="273"/>
      <c r="Q205" s="29"/>
      <c r="R205" s="51"/>
    </row>
    <row r="206" spans="1:18" ht="13.5" outlineLevel="1" thickBot="1">
      <c r="A206" s="46" t="str">
        <f>A186</f>
        <v>Wiener Neustadt</v>
      </c>
      <c r="B206" s="46" t="str">
        <f>B186</f>
        <v>Napoli Fighters</v>
      </c>
      <c r="C206" s="38"/>
      <c r="D206" s="39">
        <f>SUM(F207:F210)</f>
        <v>1</v>
      </c>
      <c r="E206" s="39">
        <f>SUM(G207:G210)</f>
        <v>2</v>
      </c>
      <c r="F206" s="40"/>
      <c r="G206" s="41"/>
      <c r="H206" s="29"/>
      <c r="I206" s="273"/>
      <c r="J206" s="273"/>
      <c r="K206" s="273"/>
      <c r="L206" s="273"/>
      <c r="M206" s="273"/>
      <c r="N206" s="273"/>
      <c r="O206" s="273"/>
      <c r="P206" s="273"/>
      <c r="Q206" s="42" t="str">
        <f>Q186</f>
        <v>Messina TS</v>
      </c>
      <c r="R206" s="51"/>
    </row>
    <row r="207" spans="1:18" outlineLevel="1">
      <c r="A207" s="33" t="s">
        <v>639</v>
      </c>
      <c r="B207" s="33" t="s">
        <v>654</v>
      </c>
      <c r="C207" s="43"/>
      <c r="D207" s="44">
        <v>2</v>
      </c>
      <c r="E207" s="44">
        <v>2</v>
      </c>
      <c r="F207" s="45">
        <f>IF(D207&gt;E207,1,0)</f>
        <v>0</v>
      </c>
      <c r="G207" s="45">
        <f>IF(E207&gt;D207,1,0)</f>
        <v>0</v>
      </c>
      <c r="H207" s="29"/>
      <c r="I207" s="273"/>
      <c r="J207" s="273"/>
      <c r="K207" s="273"/>
      <c r="L207" s="273"/>
      <c r="M207" s="273"/>
      <c r="N207" s="273"/>
      <c r="O207" s="273"/>
      <c r="P207" s="273"/>
      <c r="Q207" s="151" t="s">
        <v>655</v>
      </c>
      <c r="R207" s="51"/>
    </row>
    <row r="208" spans="1:18" outlineLevel="1">
      <c r="A208" s="33" t="s">
        <v>643</v>
      </c>
      <c r="B208" s="33" t="s">
        <v>649</v>
      </c>
      <c r="C208" s="43"/>
      <c r="D208" s="44">
        <v>0</v>
      </c>
      <c r="E208" s="44">
        <v>2</v>
      </c>
      <c r="F208" s="45">
        <f>IF(D208&gt;E208,1,0)</f>
        <v>0</v>
      </c>
      <c r="G208" s="45">
        <f>IF(E208&gt;D208,1,0)</f>
        <v>1</v>
      </c>
      <c r="H208" s="29"/>
      <c r="I208" s="273"/>
      <c r="J208" s="273"/>
      <c r="K208" s="273"/>
      <c r="L208" s="273"/>
      <c r="M208" s="273"/>
      <c r="N208" s="273"/>
      <c r="O208" s="273"/>
      <c r="P208" s="273"/>
      <c r="Q208" s="151" t="s">
        <v>656</v>
      </c>
      <c r="R208" s="51"/>
    </row>
    <row r="209" spans="1:18" outlineLevel="1">
      <c r="A209" s="33" t="s">
        <v>641</v>
      </c>
      <c r="B209" s="33" t="s">
        <v>651</v>
      </c>
      <c r="C209" s="43"/>
      <c r="D209" s="44">
        <v>1</v>
      </c>
      <c r="E209" s="44">
        <v>2</v>
      </c>
      <c r="F209" s="45">
        <f>IF(D209&gt;E209,1,0)</f>
        <v>0</v>
      </c>
      <c r="G209" s="45">
        <f>IF(E209&gt;D209,1,0)</f>
        <v>1</v>
      </c>
      <c r="H209" s="29"/>
      <c r="I209" s="273"/>
      <c r="J209" s="273"/>
      <c r="K209" s="273"/>
      <c r="L209" s="273"/>
      <c r="M209" s="273"/>
      <c r="N209" s="273"/>
      <c r="O209" s="273"/>
      <c r="P209" s="273"/>
      <c r="Q209" s="151" t="s">
        <v>657</v>
      </c>
      <c r="R209" s="51"/>
    </row>
    <row r="210" spans="1:18" outlineLevel="1">
      <c r="A210" s="33" t="s">
        <v>658</v>
      </c>
      <c r="B210" s="33" t="s">
        <v>647</v>
      </c>
      <c r="C210" s="43"/>
      <c r="D210" s="44">
        <v>1</v>
      </c>
      <c r="E210" s="44">
        <v>0</v>
      </c>
      <c r="F210" s="45">
        <f>IF(D210&gt;E210,1,0)</f>
        <v>1</v>
      </c>
      <c r="G210" s="45">
        <f>IF(E210&gt;D210,1,0)</f>
        <v>0</v>
      </c>
      <c r="H210" s="29"/>
      <c r="I210" s="273"/>
      <c r="J210" s="273"/>
      <c r="K210" s="273"/>
      <c r="L210" s="273"/>
      <c r="M210" s="273"/>
      <c r="N210" s="273"/>
      <c r="O210" s="273"/>
      <c r="P210" s="273"/>
      <c r="Q210" s="151" t="s">
        <v>659</v>
      </c>
      <c r="R210" s="51"/>
    </row>
    <row r="211" spans="1:18" outlineLevel="1">
      <c r="A211" s="24"/>
      <c r="B211" s="24"/>
      <c r="C211" s="43"/>
      <c r="D211" s="44">
        <f>SUM(D207+D208+D209+D210)</f>
        <v>4</v>
      </c>
      <c r="E211" s="44">
        <f>SUM(E207+E208+E209+E210)</f>
        <v>6</v>
      </c>
      <c r="F211" s="45">
        <f>IF(D211&lt;&gt;E211,IF(D211&gt;E211,1,0),IF(H211&gt;I211,1,0))</f>
        <v>0</v>
      </c>
      <c r="G211" s="45">
        <f>IF(D211&lt;&gt;E211,IF(E211&gt;D211,1,0),IF(I211&gt;H211,1,0))</f>
        <v>1</v>
      </c>
      <c r="H211" s="29"/>
      <c r="I211" s="273"/>
      <c r="J211" s="273"/>
      <c r="K211" s="273"/>
      <c r="L211" s="273"/>
      <c r="M211" s="273"/>
      <c r="N211" s="273"/>
      <c r="O211" s="273"/>
      <c r="P211" s="273"/>
      <c r="Q211" s="29"/>
      <c r="R211" s="51"/>
    </row>
    <row r="212" spans="1:18" ht="13.5" outlineLevel="1" thickBot="1">
      <c r="A212" s="24"/>
      <c r="B212" s="24"/>
      <c r="C212" s="43"/>
      <c r="D212" s="43"/>
      <c r="E212" s="43"/>
      <c r="F212" s="45"/>
      <c r="G212" s="45"/>
      <c r="H212" s="29"/>
      <c r="I212" s="273"/>
      <c r="J212" s="273"/>
      <c r="K212" s="273"/>
      <c r="L212" s="273"/>
      <c r="M212" s="273"/>
      <c r="N212" s="273"/>
      <c r="O212" s="273"/>
      <c r="P212" s="273"/>
      <c r="Q212" s="29"/>
      <c r="R212" s="51"/>
    </row>
    <row r="213" spans="1:18" ht="13.5" outlineLevel="1" thickBot="1">
      <c r="A213" s="23" t="str">
        <f>A187</f>
        <v>Virtus 4 Strade</v>
      </c>
      <c r="B213" s="23" t="str">
        <f>B187</f>
        <v>Master Sanremo 2</v>
      </c>
      <c r="C213" s="38"/>
      <c r="D213" s="39">
        <f>SUM(F214:F217)</f>
        <v>2</v>
      </c>
      <c r="E213" s="39">
        <f>SUM(G214:G217)</f>
        <v>2</v>
      </c>
      <c r="F213" s="40"/>
      <c r="G213" s="41"/>
      <c r="H213" s="41"/>
      <c r="I213" s="38"/>
      <c r="J213" s="38"/>
      <c r="K213" s="38"/>
      <c r="L213" s="38"/>
      <c r="M213" s="38"/>
      <c r="N213" s="38"/>
      <c r="O213" s="38"/>
      <c r="P213" s="38"/>
      <c r="Q213" s="42" t="str">
        <f>Q187</f>
        <v>CT Aosta</v>
      </c>
      <c r="R213" s="51"/>
    </row>
    <row r="214" spans="1:18" outlineLevel="1">
      <c r="A214" s="33" t="s">
        <v>638</v>
      </c>
      <c r="B214" s="33" t="s">
        <v>652</v>
      </c>
      <c r="C214" s="43"/>
      <c r="D214" s="44">
        <v>4</v>
      </c>
      <c r="E214" s="44">
        <v>0</v>
      </c>
      <c r="F214" s="45">
        <f>IF(D214&gt;E214,1,0)</f>
        <v>1</v>
      </c>
      <c r="G214" s="45">
        <f>IF(E214&gt;D214,1,0)</f>
        <v>0</v>
      </c>
      <c r="H214" s="29"/>
      <c r="I214" s="273"/>
      <c r="J214" s="43"/>
      <c r="K214" s="43"/>
      <c r="L214" s="43"/>
      <c r="M214" s="43"/>
      <c r="N214" s="43"/>
      <c r="O214" s="43"/>
      <c r="P214" s="43"/>
      <c r="Q214" s="48" t="s">
        <v>660</v>
      </c>
      <c r="R214" s="51"/>
    </row>
    <row r="215" spans="1:18" outlineLevel="1">
      <c r="A215" s="33" t="s">
        <v>640</v>
      </c>
      <c r="B215" s="33" t="s">
        <v>650</v>
      </c>
      <c r="C215" s="43"/>
      <c r="D215" s="44">
        <v>1</v>
      </c>
      <c r="E215" s="44">
        <v>4</v>
      </c>
      <c r="F215" s="45">
        <f>IF(D215&gt;E215,1,0)</f>
        <v>0</v>
      </c>
      <c r="G215" s="45">
        <f>IF(E215&gt;D215,1,0)</f>
        <v>1</v>
      </c>
      <c r="H215" s="29"/>
      <c r="I215" s="273"/>
      <c r="J215" s="43"/>
      <c r="K215" s="43"/>
      <c r="L215" s="43"/>
      <c r="M215" s="43"/>
      <c r="N215" s="43"/>
      <c r="O215" s="43"/>
      <c r="P215" s="43"/>
      <c r="Q215" s="48" t="s">
        <v>661</v>
      </c>
      <c r="R215" s="51"/>
    </row>
    <row r="216" spans="1:18" outlineLevel="1">
      <c r="A216" s="33" t="s">
        <v>644</v>
      </c>
      <c r="B216" s="33" t="s">
        <v>648</v>
      </c>
      <c r="C216" s="43"/>
      <c r="D216" s="44">
        <v>3</v>
      </c>
      <c r="E216" s="44">
        <v>0</v>
      </c>
      <c r="F216" s="45">
        <f>IF(D216&gt;E216,1,0)</f>
        <v>1</v>
      </c>
      <c r="G216" s="45">
        <f>IF(E216&gt;D216,1,0)</f>
        <v>0</v>
      </c>
      <c r="H216" s="29"/>
      <c r="I216" s="273"/>
      <c r="J216" s="43"/>
      <c r="K216" s="43"/>
      <c r="L216" s="43"/>
      <c r="M216" s="43"/>
      <c r="N216" s="43"/>
      <c r="O216" s="43"/>
      <c r="P216" s="43"/>
      <c r="Q216" s="48" t="s">
        <v>662</v>
      </c>
      <c r="R216" s="51"/>
    </row>
    <row r="217" spans="1:18" outlineLevel="1">
      <c r="A217" s="33" t="s">
        <v>642</v>
      </c>
      <c r="B217" s="33" t="s">
        <v>663</v>
      </c>
      <c r="C217" s="43"/>
      <c r="D217" s="44">
        <v>1</v>
      </c>
      <c r="E217" s="44">
        <v>2</v>
      </c>
      <c r="F217" s="45">
        <f>IF(D217&gt;E217,1,0)</f>
        <v>0</v>
      </c>
      <c r="G217" s="45">
        <f>IF(E217&gt;D217,1,0)</f>
        <v>1</v>
      </c>
      <c r="H217" s="29"/>
      <c r="I217" s="273"/>
      <c r="J217" s="43"/>
      <c r="K217" s="43"/>
      <c r="L217" s="43"/>
      <c r="M217" s="43"/>
      <c r="N217" s="43"/>
      <c r="O217" s="43"/>
      <c r="P217" s="43"/>
      <c r="Q217" s="48" t="s">
        <v>664</v>
      </c>
      <c r="R217" s="51"/>
    </row>
    <row r="218" spans="1:18" outlineLevel="1">
      <c r="A218" s="24"/>
      <c r="B218" s="24"/>
      <c r="C218" s="43"/>
      <c r="D218" s="44">
        <f>SUM(D214+D215+D216+D217)</f>
        <v>9</v>
      </c>
      <c r="E218" s="44">
        <f>SUM(E214+E215+E216+E217)</f>
        <v>6</v>
      </c>
      <c r="F218" s="45">
        <f>IF(D218&lt;&gt;E218,IF(D218&gt;E218,1,0),IF(H218&gt;I218,1,0))</f>
        <v>1</v>
      </c>
      <c r="G218" s="45">
        <f>IF(D218&lt;&gt;E218,IF(E218&gt;D218,1,0),IF(I218&gt;H218,1,0))</f>
        <v>0</v>
      </c>
      <c r="H218" s="47"/>
      <c r="I218" s="43"/>
      <c r="J218" s="43"/>
      <c r="K218" s="43"/>
      <c r="L218" s="43"/>
      <c r="M218" s="43"/>
      <c r="N218" s="43"/>
      <c r="O218" s="43"/>
      <c r="P218" s="43"/>
      <c r="Q218" s="24"/>
      <c r="R218" s="51"/>
    </row>
    <row r="219" spans="1:18" ht="13.5" outlineLevel="1" thickBot="1">
      <c r="A219" s="24"/>
      <c r="B219" s="24"/>
      <c r="C219" s="43"/>
      <c r="D219" s="43"/>
      <c r="E219" s="43"/>
      <c r="F219" s="45"/>
      <c r="G219" s="45"/>
      <c r="H219" s="47"/>
      <c r="I219" s="43"/>
      <c r="J219" s="43"/>
      <c r="K219" s="43"/>
      <c r="L219" s="43"/>
      <c r="M219" s="43"/>
      <c r="N219" s="43"/>
      <c r="O219" s="43"/>
      <c r="P219" s="43"/>
      <c r="Q219" s="24"/>
      <c r="R219" s="51"/>
    </row>
    <row r="220" spans="1:18" ht="13.5" outlineLevel="1" thickBot="1">
      <c r="A220" s="23" t="str">
        <f>A188</f>
        <v>Wiener Neustadt</v>
      </c>
      <c r="B220" s="23" t="str">
        <f>B188</f>
        <v>Master Sanremo 2</v>
      </c>
      <c r="C220" s="38"/>
      <c r="D220" s="39">
        <f>SUM(F221:F224)</f>
        <v>3</v>
      </c>
      <c r="E220" s="39">
        <f>SUM(G221:G224)</f>
        <v>0</v>
      </c>
      <c r="F220" s="40"/>
      <c r="G220" s="41"/>
      <c r="H220" s="41"/>
      <c r="I220" s="38"/>
      <c r="J220" s="38"/>
      <c r="K220" s="38"/>
      <c r="L220" s="38"/>
      <c r="M220" s="38"/>
      <c r="N220" s="38"/>
      <c r="O220" s="38"/>
      <c r="P220" s="38"/>
      <c r="Q220" s="42" t="str">
        <f>Q188</f>
        <v>Grosseto</v>
      </c>
      <c r="R220" s="51"/>
    </row>
    <row r="221" spans="1:18" outlineLevel="1">
      <c r="A221" s="33" t="s">
        <v>658</v>
      </c>
      <c r="B221" s="33" t="s">
        <v>652</v>
      </c>
      <c r="C221" s="43"/>
      <c r="D221" s="44">
        <v>4</v>
      </c>
      <c r="E221" s="44">
        <v>3</v>
      </c>
      <c r="F221" s="45">
        <f>IF(D221&gt;E221,1,0)</f>
        <v>1</v>
      </c>
      <c r="G221" s="45">
        <f>IF(E221&gt;D221,1,0)</f>
        <v>0</v>
      </c>
      <c r="H221" s="29"/>
      <c r="I221" s="273"/>
      <c r="J221" s="43"/>
      <c r="K221" s="43"/>
      <c r="L221" s="43"/>
      <c r="M221" s="43"/>
      <c r="N221" s="43"/>
      <c r="O221" s="43"/>
      <c r="P221" s="43"/>
      <c r="Q221" s="33" t="s">
        <v>665</v>
      </c>
      <c r="R221" s="51"/>
    </row>
    <row r="222" spans="1:18" outlineLevel="1">
      <c r="A222" s="33" t="s">
        <v>643</v>
      </c>
      <c r="B222" s="33" t="s">
        <v>650</v>
      </c>
      <c r="C222" s="43"/>
      <c r="D222" s="44">
        <v>3</v>
      </c>
      <c r="E222" s="44">
        <v>3</v>
      </c>
      <c r="F222" s="45">
        <f>IF(D222&gt;E222,1,0)</f>
        <v>0</v>
      </c>
      <c r="G222" s="45">
        <f>IF(E222&gt;D222,1,0)</f>
        <v>0</v>
      </c>
      <c r="H222" s="29"/>
      <c r="I222" s="273"/>
      <c r="J222" s="43"/>
      <c r="K222" s="43"/>
      <c r="L222" s="43"/>
      <c r="M222" s="43"/>
      <c r="N222" s="43"/>
      <c r="O222" s="43"/>
      <c r="P222" s="43"/>
      <c r="Q222" s="33" t="s">
        <v>666</v>
      </c>
      <c r="R222" s="51"/>
    </row>
    <row r="223" spans="1:18" outlineLevel="1">
      <c r="A223" s="33" t="s">
        <v>639</v>
      </c>
      <c r="B223" s="33" t="s">
        <v>646</v>
      </c>
      <c r="C223" s="43"/>
      <c r="D223" s="44">
        <v>4</v>
      </c>
      <c r="E223" s="44">
        <v>0</v>
      </c>
      <c r="F223" s="45">
        <f>IF(D223&gt;E223,1,0)</f>
        <v>1</v>
      </c>
      <c r="G223" s="45">
        <f>IF(E223&gt;D223,1,0)</f>
        <v>0</v>
      </c>
      <c r="H223" s="29"/>
      <c r="I223" s="273"/>
      <c r="J223" s="43"/>
      <c r="K223" s="43"/>
      <c r="L223" s="43"/>
      <c r="M223" s="43"/>
      <c r="N223" s="43"/>
      <c r="O223" s="43"/>
      <c r="P223" s="43"/>
      <c r="Q223" s="33" t="s">
        <v>667</v>
      </c>
      <c r="R223" s="51"/>
    </row>
    <row r="224" spans="1:18" outlineLevel="1">
      <c r="A224" s="33" t="s">
        <v>641</v>
      </c>
      <c r="B224" s="33" t="s">
        <v>648</v>
      </c>
      <c r="C224" s="43"/>
      <c r="D224" s="44">
        <v>2</v>
      </c>
      <c r="E224" s="44">
        <v>0</v>
      </c>
      <c r="F224" s="45">
        <f>IF(D224&gt;E224,1,0)</f>
        <v>1</v>
      </c>
      <c r="G224" s="45">
        <f>IF(E224&gt;D224,1,0)</f>
        <v>0</v>
      </c>
      <c r="H224" s="29"/>
      <c r="I224" s="273"/>
      <c r="J224" s="43"/>
      <c r="K224" s="43"/>
      <c r="L224" s="43"/>
      <c r="M224" s="43"/>
      <c r="N224" s="43"/>
      <c r="O224" s="43"/>
      <c r="P224" s="43"/>
      <c r="Q224" s="33" t="s">
        <v>668</v>
      </c>
      <c r="R224" s="51"/>
    </row>
    <row r="225" spans="1:18" outlineLevel="1">
      <c r="A225" s="24"/>
      <c r="B225" s="24"/>
      <c r="C225" s="43"/>
      <c r="D225" s="44">
        <f>SUM(D221+D222+D223+D224)</f>
        <v>13</v>
      </c>
      <c r="E225" s="44">
        <f>SUM(E221+E222+E223+E224)</f>
        <v>6</v>
      </c>
      <c r="F225" s="45">
        <f>IF(D225&lt;&gt;E225,IF(D225&gt;E225,1,0),IF(H225&gt;I225,1,0))</f>
        <v>1</v>
      </c>
      <c r="G225" s="45">
        <f>IF(D225&lt;&gt;E225,IF(E225&gt;D225,1,0),IF(I225&gt;H225,1,0))</f>
        <v>0</v>
      </c>
      <c r="H225" s="47"/>
      <c r="I225" s="43"/>
      <c r="J225" s="43"/>
      <c r="K225" s="43"/>
      <c r="L225" s="43"/>
      <c r="M225" s="43"/>
      <c r="N225" s="43"/>
      <c r="O225" s="43"/>
      <c r="P225" s="43"/>
      <c r="Q225" s="24"/>
      <c r="R225" s="51"/>
    </row>
    <row r="226" spans="1:18" ht="13.5" outlineLevel="1" thickBot="1">
      <c r="A226" s="24"/>
      <c r="B226" s="24"/>
      <c r="C226" s="43"/>
      <c r="D226" s="43"/>
      <c r="E226" s="43"/>
      <c r="F226" s="45"/>
      <c r="G226" s="45"/>
      <c r="H226" s="47"/>
      <c r="I226" s="43"/>
      <c r="J226" s="43"/>
      <c r="K226" s="43"/>
      <c r="L226" s="43"/>
      <c r="M226" s="43"/>
      <c r="N226" s="43"/>
      <c r="O226" s="43"/>
      <c r="P226" s="43"/>
      <c r="Q226" s="24"/>
      <c r="R226" s="51"/>
    </row>
    <row r="227" spans="1:18" ht="13.5" outlineLevel="1" thickBot="1">
      <c r="A227" s="46" t="str">
        <f>A189</f>
        <v>Napoli Fighters</v>
      </c>
      <c r="B227" s="46" t="str">
        <f>B189</f>
        <v>Virtus 4 Strade</v>
      </c>
      <c r="C227" s="38"/>
      <c r="D227" s="39">
        <f>SUM(F228:F231)</f>
        <v>3</v>
      </c>
      <c r="E227" s="39">
        <f>SUM(G228:G231)</f>
        <v>1</v>
      </c>
      <c r="F227" s="40"/>
      <c r="G227" s="41"/>
      <c r="H227" s="41"/>
      <c r="I227" s="38"/>
      <c r="J227" s="38"/>
      <c r="K227" s="38"/>
      <c r="L227" s="38"/>
      <c r="M227" s="38"/>
      <c r="N227" s="38"/>
      <c r="O227" s="38"/>
      <c r="P227" s="38"/>
      <c r="Q227" s="42" t="str">
        <f>Q189</f>
        <v>Stradivari 2</v>
      </c>
      <c r="R227" s="51"/>
    </row>
    <row r="228" spans="1:18" outlineLevel="1">
      <c r="A228" s="33" t="s">
        <v>669</v>
      </c>
      <c r="B228" s="33" t="s">
        <v>638</v>
      </c>
      <c r="C228" s="43"/>
      <c r="D228" s="44">
        <v>0</v>
      </c>
      <c r="E228" s="44">
        <v>1</v>
      </c>
      <c r="F228" s="45">
        <f>IF(D228&gt;E228,1,0)</f>
        <v>0</v>
      </c>
      <c r="G228" s="45">
        <f>IF(E228&gt;D228,1,0)</f>
        <v>1</v>
      </c>
      <c r="H228" s="29"/>
      <c r="I228" s="273"/>
      <c r="J228" s="43"/>
      <c r="K228" s="43"/>
      <c r="L228" s="43"/>
      <c r="M228" s="43"/>
      <c r="N228" s="43"/>
      <c r="O228" s="43"/>
      <c r="P228" s="43"/>
      <c r="Q228" s="33"/>
      <c r="R228" s="51"/>
    </row>
    <row r="229" spans="1:18" outlineLevel="1">
      <c r="A229" s="33" t="s">
        <v>654</v>
      </c>
      <c r="B229" s="33" t="s">
        <v>642</v>
      </c>
      <c r="C229" s="43"/>
      <c r="D229" s="44">
        <v>3</v>
      </c>
      <c r="E229" s="44">
        <v>1</v>
      </c>
      <c r="F229" s="45">
        <f>IF(D229&gt;E229,1,0)</f>
        <v>1</v>
      </c>
      <c r="G229" s="45">
        <f>IF(E229&gt;D229,1,0)</f>
        <v>0</v>
      </c>
      <c r="H229" s="29"/>
      <c r="I229" s="273"/>
      <c r="J229" s="43"/>
      <c r="K229" s="43"/>
      <c r="L229" s="43"/>
      <c r="M229" s="43"/>
      <c r="N229" s="43"/>
      <c r="O229" s="43"/>
      <c r="P229" s="43"/>
      <c r="Q229" s="33"/>
      <c r="R229" s="51"/>
    </row>
    <row r="230" spans="1:18" outlineLevel="1">
      <c r="A230" s="245" t="s">
        <v>651</v>
      </c>
      <c r="B230" s="33" t="s">
        <v>644</v>
      </c>
      <c r="C230" s="43"/>
      <c r="D230" s="44">
        <v>5</v>
      </c>
      <c r="E230" s="44">
        <v>1</v>
      </c>
      <c r="F230" s="45">
        <f>IF(D230&gt;E230,1,0)</f>
        <v>1</v>
      </c>
      <c r="G230" s="45">
        <f>IF(E230&gt;D230,1,0)</f>
        <v>0</v>
      </c>
      <c r="H230" s="29"/>
      <c r="I230" s="273"/>
      <c r="J230" s="43"/>
      <c r="K230" s="43"/>
      <c r="L230" s="43"/>
      <c r="M230" s="43"/>
      <c r="N230" s="43"/>
      <c r="O230" s="43"/>
      <c r="P230" s="43"/>
      <c r="Q230" s="33"/>
      <c r="R230" s="51"/>
    </row>
    <row r="231" spans="1:18" outlineLevel="1">
      <c r="A231" s="174" t="s">
        <v>647</v>
      </c>
      <c r="B231" s="246" t="s">
        <v>640</v>
      </c>
      <c r="C231" s="43"/>
      <c r="D231" s="44">
        <v>1</v>
      </c>
      <c r="E231" s="44">
        <v>0</v>
      </c>
      <c r="F231" s="45">
        <f>IF(D231&gt;E231,1,0)</f>
        <v>1</v>
      </c>
      <c r="G231" s="45">
        <f>IF(E231&gt;D231,1,0)</f>
        <v>0</v>
      </c>
      <c r="H231" s="29"/>
      <c r="I231" s="273"/>
      <c r="J231" s="43"/>
      <c r="K231" s="43"/>
      <c r="L231" s="43"/>
      <c r="M231" s="43"/>
      <c r="N231" s="43"/>
      <c r="O231" s="43"/>
      <c r="P231" s="43"/>
      <c r="Q231" s="33"/>
      <c r="R231" s="51"/>
    </row>
    <row r="232" spans="1:18" outlineLevel="1">
      <c r="A232" s="24"/>
      <c r="B232" s="24"/>
      <c r="C232" s="43"/>
      <c r="D232" s="44">
        <f>SUM(D228+D229+D230+D231)</f>
        <v>9</v>
      </c>
      <c r="E232" s="44">
        <f>SUM(E228+E229+E230+E231)</f>
        <v>3</v>
      </c>
      <c r="F232" s="45">
        <f>IF(D232&lt;&gt;E232,IF(D232&gt;E232,1,0),IF(H232&gt;I232,1,0))</f>
        <v>1</v>
      </c>
      <c r="G232" s="45">
        <f>IF(D232&lt;&gt;E232,IF(E232&gt;D232,1,0),IF(I232&gt;H232,1,0))</f>
        <v>0</v>
      </c>
      <c r="H232" s="47"/>
      <c r="I232" s="43"/>
      <c r="J232" s="43"/>
      <c r="K232" s="43"/>
      <c r="L232" s="43"/>
      <c r="M232" s="43"/>
      <c r="N232" s="43"/>
      <c r="O232" s="43"/>
      <c r="P232" s="43"/>
      <c r="Q232" s="21"/>
      <c r="R232" s="51"/>
    </row>
    <row r="233" spans="1:18" outlineLevel="1">
      <c r="R233" s="8"/>
    </row>
    <row r="234" spans="1:18" ht="19.5">
      <c r="A234" s="16" t="s">
        <v>670</v>
      </c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8"/>
    </row>
    <row r="235" spans="1:18">
      <c r="A235" s="18" t="s">
        <v>529</v>
      </c>
      <c r="B235" s="18"/>
      <c r="C235" s="19" t="s">
        <v>530</v>
      </c>
      <c r="D235" s="273" t="s">
        <v>531</v>
      </c>
      <c r="E235" s="273" t="s">
        <v>532</v>
      </c>
      <c r="F235" s="20" t="s">
        <v>533</v>
      </c>
      <c r="G235" s="20" t="s">
        <v>534</v>
      </c>
      <c r="H235" s="20" t="s">
        <v>535</v>
      </c>
      <c r="I235" s="273" t="s">
        <v>536</v>
      </c>
      <c r="J235" s="273" t="s">
        <v>537</v>
      </c>
      <c r="K235" s="273" t="s">
        <v>538</v>
      </c>
      <c r="L235" s="273" t="s">
        <v>539</v>
      </c>
      <c r="M235" s="273" t="s">
        <v>540</v>
      </c>
      <c r="N235" s="273"/>
      <c r="O235" s="273"/>
      <c r="P235" s="21"/>
      <c r="Q235" s="18" t="s">
        <v>541</v>
      </c>
      <c r="R235" s="8"/>
    </row>
    <row r="236" spans="1:18">
      <c r="A236" s="149" t="str">
        <f>Iscritti!B13</f>
        <v>Rochefort TS</v>
      </c>
      <c r="B236" s="24"/>
      <c r="C236" s="38">
        <f>3*E236+F236</f>
        <v>9</v>
      </c>
      <c r="D236" s="43">
        <f>SUM(E236:G236)</f>
        <v>3</v>
      </c>
      <c r="E236" s="43">
        <f>SUM(F241+F243+F245)</f>
        <v>3</v>
      </c>
      <c r="F236" s="43">
        <f>SUM(G241+G243+G245)</f>
        <v>0</v>
      </c>
      <c r="G236" s="43">
        <f>SUM(H241+H243+H245)</f>
        <v>0</v>
      </c>
      <c r="H236" s="47">
        <f>SUM(D241,D243,D245)</f>
        <v>10</v>
      </c>
      <c r="I236" s="47">
        <f>SUM(E241,E243,E245)</f>
        <v>2</v>
      </c>
      <c r="J236" s="43">
        <f>H236-I236</f>
        <v>8</v>
      </c>
      <c r="K236" s="43">
        <f>D254+D268+D282</f>
        <v>39</v>
      </c>
      <c r="L236" s="43">
        <f>E254+E268+E282</f>
        <v>21</v>
      </c>
      <c r="M236" s="43">
        <f>K236-L236</f>
        <v>18</v>
      </c>
      <c r="N236" s="25">
        <f>(C236*10000)+(J236*1000)+(H236*100)+(M236*10)+K236</f>
        <v>99219</v>
      </c>
      <c r="O236" s="25" t="str">
        <f>+A236</f>
        <v>Rochefort TS</v>
      </c>
      <c r="P236" s="25">
        <f>LARGE(N236:N239,1)</f>
        <v>99219</v>
      </c>
      <c r="Q236" s="137" t="str">
        <f>IF(SUM(C236:C239)=0,"",VLOOKUP(P236,N236:O239,2,FALSE))</f>
        <v>Rochefort TS</v>
      </c>
      <c r="R236" s="8"/>
    </row>
    <row r="237" spans="1:18">
      <c r="A237" s="149" t="str">
        <f>Iscritti!B20</f>
        <v>Ascoli</v>
      </c>
      <c r="B237" s="24"/>
      <c r="C237" s="38">
        <f>3*E237+F237</f>
        <v>6</v>
      </c>
      <c r="D237" s="43">
        <f>SUM(E237:G237)</f>
        <v>3</v>
      </c>
      <c r="E237" s="43">
        <f>SUM(F242+H243+F246)</f>
        <v>2</v>
      </c>
      <c r="F237" s="43">
        <f>SUM(G242+G243+G246)</f>
        <v>0</v>
      </c>
      <c r="G237" s="43">
        <f>SUM(H242+F243+H246)</f>
        <v>1</v>
      </c>
      <c r="H237" s="47">
        <f>SUM(D242,E243,D246)</f>
        <v>8</v>
      </c>
      <c r="I237" s="47">
        <f>SUM(E242,D243,E246)</f>
        <v>3</v>
      </c>
      <c r="J237" s="43">
        <f>H237-I237</f>
        <v>5</v>
      </c>
      <c r="K237" s="43">
        <f>D261+E268+D289</f>
        <v>30</v>
      </c>
      <c r="L237" s="43">
        <f>E261+D268+E289</f>
        <v>18</v>
      </c>
      <c r="M237" s="43">
        <f>K237-L237</f>
        <v>12</v>
      </c>
      <c r="N237" s="25">
        <f>(C237*10000)+(J237*1000)+(H237*100)+(M237*10)+K237</f>
        <v>65950</v>
      </c>
      <c r="O237" s="25" t="str">
        <f>+A237</f>
        <v>Ascoli</v>
      </c>
      <c r="P237" s="25">
        <f>LARGE(N236:N239,2)</f>
        <v>65950</v>
      </c>
      <c r="Q237" s="137" t="str">
        <f>IF(SUM(C236:C239)=0,"",VLOOKUP(P237,N236:O239,2,FALSE))</f>
        <v>Ascoli</v>
      </c>
      <c r="R237" s="8"/>
    </row>
    <row r="238" spans="1:18">
      <c r="A238" s="149" t="str">
        <f>Iscritti!B28</f>
        <v>Flickers</v>
      </c>
      <c r="B238" s="24"/>
      <c r="C238" s="38">
        <f>3*E238+F238</f>
        <v>0</v>
      </c>
      <c r="D238" s="43">
        <f>SUM(E238:G238)</f>
        <v>3</v>
      </c>
      <c r="E238" s="43">
        <f>SUM(H241+F244+H246)</f>
        <v>0</v>
      </c>
      <c r="F238" s="43">
        <f>SUM(G241+G244+G246)</f>
        <v>0</v>
      </c>
      <c r="G238" s="43">
        <f>SUM(F241+H244+F246)</f>
        <v>3</v>
      </c>
      <c r="H238" s="47">
        <f>SUM(E241,D244,E246)</f>
        <v>2</v>
      </c>
      <c r="I238" s="47">
        <f>SUM(D241,E244,D246)</f>
        <v>9</v>
      </c>
      <c r="J238" s="43">
        <f>H238-I238</f>
        <v>-7</v>
      </c>
      <c r="K238" s="43">
        <f>E254+D275+E289</f>
        <v>15</v>
      </c>
      <c r="L238" s="43">
        <f>D254+E275+D289</f>
        <v>29</v>
      </c>
      <c r="M238" s="43">
        <f>K238-L238</f>
        <v>-14</v>
      </c>
      <c r="N238" s="25">
        <f>(C238*10000)+(J238*1000)+(H238*100)+(M238*10)+K238</f>
        <v>-6925</v>
      </c>
      <c r="O238" s="25" t="str">
        <f>+A238</f>
        <v>Flickers</v>
      </c>
      <c r="P238" s="25">
        <f>LARGE(N236:N239,3)</f>
        <v>24159</v>
      </c>
      <c r="Q238" s="137" t="str">
        <f>IF(SUM(C236:C239)=0,"",VLOOKUP(P238,N236:O239,2,FALSE))</f>
        <v>Torino 2009</v>
      </c>
      <c r="R238" s="8"/>
    </row>
    <row r="239" spans="1:18">
      <c r="A239" s="149" t="str">
        <f>Iscritti!B36</f>
        <v>Torino 2009</v>
      </c>
      <c r="B239" s="24"/>
      <c r="C239" s="38">
        <f>3*E239+F239</f>
        <v>3</v>
      </c>
      <c r="D239" s="43">
        <f>SUM(E239:G239)</f>
        <v>3</v>
      </c>
      <c r="E239" s="43">
        <f>SUM(H242+H244+H245)</f>
        <v>1</v>
      </c>
      <c r="F239" s="43">
        <f>SUM(G242+G244+G245)</f>
        <v>0</v>
      </c>
      <c r="G239" s="43">
        <f>SUM(F242+F244+F245)</f>
        <v>2</v>
      </c>
      <c r="H239" s="47">
        <f>SUM(E242,E244,E245)</f>
        <v>3</v>
      </c>
      <c r="I239" s="47">
        <f>SUM(D242,D244,D245)</f>
        <v>9</v>
      </c>
      <c r="J239" s="43">
        <f>H239-I239</f>
        <v>-6</v>
      </c>
      <c r="K239" s="43">
        <f>E261+E275+E282</f>
        <v>19</v>
      </c>
      <c r="L239" s="43">
        <f>D261+D275+D282</f>
        <v>35</v>
      </c>
      <c r="M239" s="43">
        <f>K239-L239</f>
        <v>-16</v>
      </c>
      <c r="N239" s="25">
        <f>(C239*10000)+(J239*1000)+(H239*100)+(M239*10)+K239</f>
        <v>24159</v>
      </c>
      <c r="O239" s="25" t="str">
        <f>+A239</f>
        <v>Torino 2009</v>
      </c>
      <c r="P239" s="25">
        <f>LARGE(N236:N239,4)</f>
        <v>-6925</v>
      </c>
      <c r="Q239" s="137" t="str">
        <f>IF(SUM(C236:C239)=0,"",VLOOKUP(P239,N236:O239,2,FALSE))</f>
        <v>Flickers</v>
      </c>
      <c r="R239" s="8"/>
    </row>
    <row r="240" spans="1:18" ht="13.5" thickBot="1">
      <c r="A240" s="18" t="s">
        <v>542</v>
      </c>
      <c r="B240" s="18"/>
      <c r="C240" s="273"/>
      <c r="D240" s="286" t="s">
        <v>543</v>
      </c>
      <c r="E240" s="286"/>
      <c r="F240" s="27"/>
      <c r="G240" s="27"/>
      <c r="H240" s="29"/>
      <c r="I240" s="273"/>
      <c r="J240" s="273"/>
      <c r="K240" s="273"/>
      <c r="L240" s="273"/>
      <c r="M240" s="273"/>
      <c r="N240" s="273"/>
      <c r="O240" s="273"/>
      <c r="P240" s="273"/>
      <c r="Q240" s="29" t="s">
        <v>544</v>
      </c>
      <c r="R240" s="8"/>
    </row>
    <row r="241" spans="1:18" ht="13.5" thickBot="1">
      <c r="A241" s="31" t="str">
        <f>A236</f>
        <v>Rochefort TS</v>
      </c>
      <c r="B241" s="31" t="str">
        <f>A238</f>
        <v>Flickers</v>
      </c>
      <c r="C241" s="273"/>
      <c r="D241" s="138">
        <f>IF(Turnisabato!E11="","",Turnisabato!E11)</f>
        <v>3</v>
      </c>
      <c r="E241" s="138">
        <f>IF(Turnisabato!F11="","",Turnisabato!F11)</f>
        <v>1</v>
      </c>
      <c r="F241" s="32">
        <f t="shared" ref="F241:F246" si="12">IF(D241&gt;E241,1,0)</f>
        <v>1</v>
      </c>
      <c r="G241" s="32">
        <f t="shared" ref="G241:G246" si="13">IF(D241="",0,IF(D241=E241,1,0))</f>
        <v>0</v>
      </c>
      <c r="H241" s="32">
        <f t="shared" ref="H241:H246" si="14">IF(D241&lt;E241,1,0)</f>
        <v>0</v>
      </c>
      <c r="I241" s="273"/>
      <c r="J241" s="273"/>
      <c r="K241" s="273"/>
      <c r="L241" s="273"/>
      <c r="M241" s="273"/>
      <c r="N241" s="273"/>
      <c r="O241" s="273"/>
      <c r="P241" s="28"/>
      <c r="Q241" s="33" t="str">
        <f>A124</f>
        <v>Warriors</v>
      </c>
      <c r="R241" s="8"/>
    </row>
    <row r="242" spans="1:18" ht="13.5" thickBot="1">
      <c r="A242" s="31" t="str">
        <f>A237</f>
        <v>Ascoli</v>
      </c>
      <c r="B242" s="31" t="str">
        <f>A239</f>
        <v>Torino 2009</v>
      </c>
      <c r="C242" s="273"/>
      <c r="D242" s="138">
        <f>IF(Turnisabato!E12="","",Turnisabato!E12)</f>
        <v>4</v>
      </c>
      <c r="E242" s="138">
        <f>IF(Turnisabato!F12="","",Turnisabato!F12)</f>
        <v>0</v>
      </c>
      <c r="F242" s="32">
        <f t="shared" si="12"/>
        <v>1</v>
      </c>
      <c r="G242" s="32">
        <f t="shared" si="13"/>
        <v>0</v>
      </c>
      <c r="H242" s="32">
        <f t="shared" si="14"/>
        <v>0</v>
      </c>
      <c r="I242" s="273"/>
      <c r="J242" s="273"/>
      <c r="K242" s="273"/>
      <c r="L242" s="273"/>
      <c r="M242" s="273"/>
      <c r="N242" s="273"/>
      <c r="O242" s="273"/>
      <c r="P242" s="28"/>
      <c r="Q242" s="33" t="str">
        <f>A125</f>
        <v>Flickers 2</v>
      </c>
      <c r="R242" s="8"/>
    </row>
    <row r="243" spans="1:18" ht="13.5" thickBot="1">
      <c r="A243" s="31" t="str">
        <f>A236</f>
        <v>Rochefort TS</v>
      </c>
      <c r="B243" s="31" t="str">
        <f>A237</f>
        <v>Ascoli</v>
      </c>
      <c r="C243" s="273"/>
      <c r="D243" s="138">
        <f>IF(Turnisabato!E39="","",Turnisabato!E39)</f>
        <v>3</v>
      </c>
      <c r="E243" s="138">
        <f>IF(Turnisabato!F39="","",Turnisabato!F39)</f>
        <v>1</v>
      </c>
      <c r="F243" s="32">
        <f t="shared" si="12"/>
        <v>1</v>
      </c>
      <c r="G243" s="32">
        <f t="shared" si="13"/>
        <v>0</v>
      </c>
      <c r="H243" s="32">
        <f t="shared" si="14"/>
        <v>0</v>
      </c>
      <c r="I243" s="273"/>
      <c r="J243" s="273"/>
      <c r="K243" s="273"/>
      <c r="L243" s="273"/>
      <c r="M243" s="273"/>
      <c r="N243" s="273"/>
      <c r="O243" s="273"/>
      <c r="P243" s="28"/>
      <c r="Q243" s="33" t="str">
        <f>A10</f>
        <v>Leonessa</v>
      </c>
      <c r="R243" s="8"/>
    </row>
    <row r="244" spans="1:18" ht="13.5" thickBot="1">
      <c r="A244" s="31" t="str">
        <f>A238</f>
        <v>Flickers</v>
      </c>
      <c r="B244" s="31" t="str">
        <f>A239</f>
        <v>Torino 2009</v>
      </c>
      <c r="C244" s="34"/>
      <c r="D244" s="138">
        <f>IF(Turnisabato!E40="","",Turnisabato!E40)</f>
        <v>1</v>
      </c>
      <c r="E244" s="138">
        <f>IF(Turnisabato!F40="","",Turnisabato!F40)</f>
        <v>3</v>
      </c>
      <c r="F244" s="32">
        <f t="shared" si="12"/>
        <v>0</v>
      </c>
      <c r="G244" s="32">
        <f t="shared" si="13"/>
        <v>0</v>
      </c>
      <c r="H244" s="32">
        <f t="shared" si="14"/>
        <v>1</v>
      </c>
      <c r="I244" s="32"/>
      <c r="J244" s="32"/>
      <c r="K244" s="32"/>
      <c r="L244" s="32"/>
      <c r="M244" s="32"/>
      <c r="N244" s="32"/>
      <c r="O244" s="32"/>
      <c r="P244" s="35"/>
      <c r="Q244" s="33" t="str">
        <f>A11</f>
        <v>Atletico Pisa</v>
      </c>
      <c r="R244" s="8"/>
    </row>
    <row r="245" spans="1:18" ht="13.5" thickBot="1">
      <c r="A245" s="31" t="str">
        <f>A236</f>
        <v>Rochefort TS</v>
      </c>
      <c r="B245" s="31" t="str">
        <f>A239</f>
        <v>Torino 2009</v>
      </c>
      <c r="C245" s="37"/>
      <c r="D245" s="138">
        <f>IF(Turnisabato!E67="","",Turnisabato!E67)</f>
        <v>4</v>
      </c>
      <c r="E245" s="138">
        <f>IF(Turnisabato!F67="","",Turnisabato!F67)</f>
        <v>0</v>
      </c>
      <c r="F245" s="32">
        <f t="shared" si="12"/>
        <v>1</v>
      </c>
      <c r="G245" s="32">
        <f t="shared" si="13"/>
        <v>0</v>
      </c>
      <c r="H245" s="32">
        <f t="shared" si="14"/>
        <v>0</v>
      </c>
      <c r="I245" s="32"/>
      <c r="J245" s="32"/>
      <c r="K245" s="32"/>
      <c r="L245" s="32"/>
      <c r="M245" s="32"/>
      <c r="N245" s="32"/>
      <c r="O245" s="32"/>
      <c r="P245" s="35"/>
      <c r="Q245" s="33" t="str">
        <f>A179</f>
        <v>Wiener Neustadt</v>
      </c>
      <c r="R245" s="8"/>
    </row>
    <row r="246" spans="1:18" ht="13.5" thickBot="1">
      <c r="A246" s="31" t="str">
        <f>A237</f>
        <v>Ascoli</v>
      </c>
      <c r="B246" s="31" t="str">
        <f>A238</f>
        <v>Flickers</v>
      </c>
      <c r="C246" s="37"/>
      <c r="D246" s="138">
        <f>IF(Turnisabato!E68="","",Turnisabato!E68)</f>
        <v>3</v>
      </c>
      <c r="E246" s="138">
        <f>IF(Turnisabato!F68="","",Turnisabato!F68)</f>
        <v>0</v>
      </c>
      <c r="F246" s="32">
        <f t="shared" si="12"/>
        <v>1</v>
      </c>
      <c r="G246" s="32">
        <f t="shared" si="13"/>
        <v>0</v>
      </c>
      <c r="H246" s="32">
        <f t="shared" si="14"/>
        <v>0</v>
      </c>
      <c r="I246" s="32"/>
      <c r="J246" s="32"/>
      <c r="K246" s="32"/>
      <c r="L246" s="32"/>
      <c r="M246" s="32"/>
      <c r="N246" s="32"/>
      <c r="O246" s="32"/>
      <c r="P246" s="35"/>
      <c r="Q246" s="33" t="str">
        <f>A180</f>
        <v>Napoli Fighters</v>
      </c>
      <c r="R246" s="8"/>
    </row>
    <row r="247" spans="1:18">
      <c r="A247" s="23"/>
      <c r="B247" s="23"/>
      <c r="C247" s="37"/>
      <c r="D247" s="37"/>
      <c r="E247" s="37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5"/>
      <c r="Q247" s="24"/>
      <c r="R247" s="8"/>
    </row>
    <row r="248" spans="1:18" ht="13.5" outlineLevel="1" thickBot="1">
      <c r="A248" s="18" t="s">
        <v>542</v>
      </c>
      <c r="B248" s="18"/>
      <c r="C248" s="273"/>
      <c r="D248" s="286" t="s">
        <v>543</v>
      </c>
      <c r="E248" s="286"/>
      <c r="F248" s="27"/>
      <c r="G248" s="27"/>
      <c r="H248" s="29"/>
      <c r="I248" s="273"/>
      <c r="J248" s="273"/>
      <c r="K248" s="273"/>
      <c r="L248" s="273"/>
      <c r="M248" s="273"/>
      <c r="N248" s="273"/>
      <c r="O248" s="273"/>
      <c r="P248" s="273"/>
      <c r="Q248" s="29" t="s">
        <v>544</v>
      </c>
      <c r="R248" s="8"/>
    </row>
    <row r="249" spans="1:18" ht="13.5" outlineLevel="1" thickBot="1">
      <c r="A249" s="147" t="str">
        <f>A241</f>
        <v>Rochefort TS</v>
      </c>
      <c r="B249" s="23" t="str">
        <f>B241</f>
        <v>Flickers</v>
      </c>
      <c r="C249" s="38"/>
      <c r="D249" s="39">
        <f>SUM(F250:F253)</f>
        <v>3</v>
      </c>
      <c r="E249" s="39">
        <f>SUM(G250:G253)</f>
        <v>1</v>
      </c>
      <c r="F249" s="40"/>
      <c r="G249" s="41"/>
      <c r="H249" s="29"/>
      <c r="I249" s="273"/>
      <c r="J249" s="273"/>
      <c r="K249" s="273"/>
      <c r="L249" s="273"/>
      <c r="M249" s="273"/>
      <c r="N249" s="273"/>
      <c r="O249" s="273"/>
      <c r="P249" s="273"/>
      <c r="Q249" s="42" t="str">
        <f>Q241</f>
        <v>Warriors</v>
      </c>
      <c r="R249" s="8"/>
    </row>
    <row r="250" spans="1:18" outlineLevel="1">
      <c r="A250" s="33" t="s">
        <v>671</v>
      </c>
      <c r="B250" s="33" t="s">
        <v>591</v>
      </c>
      <c r="C250" s="43"/>
      <c r="D250" s="44">
        <v>2</v>
      </c>
      <c r="E250" s="44">
        <v>0</v>
      </c>
      <c r="F250" s="45">
        <f>IF(D250&gt;E250,1,0)</f>
        <v>1</v>
      </c>
      <c r="G250" s="45">
        <f>IF(E250&gt;D250,1,0)</f>
        <v>0</v>
      </c>
      <c r="H250" s="29"/>
      <c r="I250" s="273"/>
      <c r="J250" s="273"/>
      <c r="K250" s="273"/>
      <c r="L250" s="273"/>
      <c r="M250" s="273"/>
      <c r="N250" s="273"/>
      <c r="O250" s="273"/>
      <c r="P250" s="273"/>
      <c r="Q250" s="151" t="s">
        <v>617</v>
      </c>
      <c r="R250" s="8"/>
    </row>
    <row r="251" spans="1:18" outlineLevel="1">
      <c r="A251" s="33" t="s">
        <v>672</v>
      </c>
      <c r="B251" s="33" t="s">
        <v>593</v>
      </c>
      <c r="C251" s="43"/>
      <c r="D251" s="44">
        <v>5</v>
      </c>
      <c r="E251" s="44">
        <v>1</v>
      </c>
      <c r="F251" s="45">
        <f>IF(D251&gt;E251,1,0)</f>
        <v>1</v>
      </c>
      <c r="G251" s="45">
        <f>IF(E251&gt;D251,1,0)</f>
        <v>0</v>
      </c>
      <c r="H251" s="29"/>
      <c r="I251" s="273"/>
      <c r="J251" s="273"/>
      <c r="K251" s="273"/>
      <c r="L251" s="273"/>
      <c r="M251" s="273"/>
      <c r="N251" s="273"/>
      <c r="O251" s="273"/>
      <c r="P251" s="273"/>
      <c r="Q251" s="151" t="s">
        <v>616</v>
      </c>
      <c r="R251" s="8"/>
    </row>
    <row r="252" spans="1:18" outlineLevel="1">
      <c r="A252" s="33" t="s">
        <v>673</v>
      </c>
      <c r="B252" s="33" t="s">
        <v>594</v>
      </c>
      <c r="C252" s="43"/>
      <c r="D252" s="44">
        <v>6</v>
      </c>
      <c r="E252" s="44">
        <v>1</v>
      </c>
      <c r="F252" s="45">
        <f>IF(D252&gt;E252,1,0)</f>
        <v>1</v>
      </c>
      <c r="G252" s="45">
        <f>IF(E252&gt;D252,1,0)</f>
        <v>0</v>
      </c>
      <c r="H252" s="29"/>
      <c r="I252" s="273"/>
      <c r="J252" s="273"/>
      <c r="K252" s="273"/>
      <c r="L252" s="273"/>
      <c r="M252" s="273"/>
      <c r="N252" s="273"/>
      <c r="O252" s="273"/>
      <c r="P252" s="273"/>
      <c r="Q252" s="151" t="s">
        <v>610</v>
      </c>
      <c r="R252" s="8"/>
    </row>
    <row r="253" spans="1:18" outlineLevel="1">
      <c r="A253" s="33" t="s">
        <v>674</v>
      </c>
      <c r="B253" s="33" t="s">
        <v>590</v>
      </c>
      <c r="C253" s="43"/>
      <c r="D253" s="44">
        <v>0</v>
      </c>
      <c r="E253" s="44">
        <v>1</v>
      </c>
      <c r="F253" s="45">
        <f>IF(D253&gt;E253,1,0)</f>
        <v>0</v>
      </c>
      <c r="G253" s="45">
        <f>IF(E253&gt;D253,1,0)</f>
        <v>1</v>
      </c>
      <c r="H253" s="29"/>
      <c r="I253" s="273"/>
      <c r="J253" s="273"/>
      <c r="K253" s="273"/>
      <c r="L253" s="273"/>
      <c r="M253" s="273"/>
      <c r="N253" s="273"/>
      <c r="O253" s="273"/>
      <c r="P253" s="273"/>
      <c r="Q253" s="151" t="s">
        <v>613</v>
      </c>
      <c r="R253" s="8"/>
    </row>
    <row r="254" spans="1:18" outlineLevel="1">
      <c r="A254" s="24"/>
      <c r="B254" s="24"/>
      <c r="C254" s="43"/>
      <c r="D254" s="44">
        <f>SUM(D250+D251+D252+D253)</f>
        <v>13</v>
      </c>
      <c r="E254" s="44">
        <f>SUM(E250+E251+E252+E253)</f>
        <v>3</v>
      </c>
      <c r="F254" s="45">
        <f>IF(D254&lt;&gt;E254,IF(D254&gt;E254,1,0),IF(H254&gt;I254,1,0))</f>
        <v>1</v>
      </c>
      <c r="G254" s="45">
        <f>IF(D254&lt;&gt;E254,IF(E254&gt;D254,1,0),IF(I254&gt;H254,1,0))</f>
        <v>0</v>
      </c>
      <c r="H254" s="29"/>
      <c r="I254" s="273"/>
      <c r="J254" s="273"/>
      <c r="K254" s="273"/>
      <c r="L254" s="273"/>
      <c r="M254" s="273"/>
      <c r="N254" s="273"/>
      <c r="O254" s="273"/>
      <c r="P254" s="273"/>
      <c r="Q254" s="29"/>
      <c r="R254" s="8"/>
    </row>
    <row r="255" spans="1:18" ht="13.5" outlineLevel="1" thickBot="1">
      <c r="A255" s="24"/>
      <c r="B255" s="24"/>
      <c r="C255" s="43"/>
      <c r="D255" s="43"/>
      <c r="E255" s="43"/>
      <c r="F255" s="45"/>
      <c r="G255" s="45"/>
      <c r="H255" s="29"/>
      <c r="I255" s="273"/>
      <c r="J255" s="273"/>
      <c r="K255" s="273"/>
      <c r="L255" s="273"/>
      <c r="M255" s="273"/>
      <c r="N255" s="273"/>
      <c r="O255" s="273"/>
      <c r="P255" s="273"/>
      <c r="Q255" s="29"/>
      <c r="R255" s="8"/>
    </row>
    <row r="256" spans="1:18" ht="13.5" outlineLevel="1" thickBot="1">
      <c r="A256" s="23" t="str">
        <f>A242</f>
        <v>Ascoli</v>
      </c>
      <c r="B256" s="23" t="str">
        <f>B242</f>
        <v>Torino 2009</v>
      </c>
      <c r="C256" s="38"/>
      <c r="D256" s="39">
        <f>SUM(F257:F260)</f>
        <v>4</v>
      </c>
      <c r="E256" s="39">
        <f>SUM(G257:G260)</f>
        <v>0</v>
      </c>
      <c r="F256" s="40"/>
      <c r="G256" s="41"/>
      <c r="H256" s="29"/>
      <c r="I256" s="273"/>
      <c r="J256" s="273"/>
      <c r="K256" s="273"/>
      <c r="L256" s="273"/>
      <c r="M256" s="273"/>
      <c r="N256" s="273"/>
      <c r="O256" s="273"/>
      <c r="P256" s="273"/>
      <c r="Q256" s="42" t="str">
        <f>Q242</f>
        <v>Flickers 2</v>
      </c>
      <c r="R256" s="8"/>
    </row>
    <row r="257" spans="1:18" outlineLevel="1">
      <c r="A257" s="33" t="s">
        <v>565</v>
      </c>
      <c r="B257" s="33" t="s">
        <v>598</v>
      </c>
      <c r="C257" s="43"/>
      <c r="D257" s="44">
        <v>2</v>
      </c>
      <c r="E257" s="44">
        <v>0</v>
      </c>
      <c r="F257" s="45">
        <f>IF(D257&gt;E257,1,0)</f>
        <v>1</v>
      </c>
      <c r="G257" s="45">
        <f>IF(E257&gt;D257,1,0)</f>
        <v>0</v>
      </c>
      <c r="H257" s="29"/>
      <c r="I257" s="273"/>
      <c r="J257" s="273"/>
      <c r="K257" s="273"/>
      <c r="L257" s="273"/>
      <c r="M257" s="273"/>
      <c r="N257" s="273"/>
      <c r="O257" s="273"/>
      <c r="P257" s="273"/>
      <c r="Q257" s="151" t="s">
        <v>625</v>
      </c>
      <c r="R257" s="8"/>
    </row>
    <row r="258" spans="1:18" outlineLevel="1">
      <c r="A258" s="33" t="s">
        <v>567</v>
      </c>
      <c r="B258" s="33" t="s">
        <v>599</v>
      </c>
      <c r="C258" s="43"/>
      <c r="D258" s="44">
        <v>3</v>
      </c>
      <c r="E258" s="44">
        <v>2</v>
      </c>
      <c r="F258" s="45">
        <f>IF(D258&gt;E258,1,0)</f>
        <v>1</v>
      </c>
      <c r="G258" s="45">
        <f>IF(E258&gt;D258,1,0)</f>
        <v>0</v>
      </c>
      <c r="H258" s="29"/>
      <c r="I258" s="273"/>
      <c r="J258" s="273"/>
      <c r="K258" s="273"/>
      <c r="L258" s="273"/>
      <c r="M258" s="273"/>
      <c r="N258" s="273"/>
      <c r="O258" s="273"/>
      <c r="P258" s="273"/>
      <c r="Q258" s="151" t="s">
        <v>621</v>
      </c>
      <c r="R258" s="8"/>
    </row>
    <row r="259" spans="1:18" outlineLevel="1">
      <c r="A259" s="33" t="s">
        <v>566</v>
      </c>
      <c r="B259" s="33" t="s">
        <v>675</v>
      </c>
      <c r="C259" s="43"/>
      <c r="D259" s="44">
        <v>2</v>
      </c>
      <c r="E259" s="44">
        <v>1</v>
      </c>
      <c r="F259" s="45">
        <f>IF(D259&gt;E259,1,0)</f>
        <v>1</v>
      </c>
      <c r="G259" s="45">
        <f>IF(E259&gt;D259,1,0)</f>
        <v>0</v>
      </c>
      <c r="H259" s="29"/>
      <c r="I259" s="273"/>
      <c r="J259" s="273"/>
      <c r="K259" s="273"/>
      <c r="L259" s="273"/>
      <c r="M259" s="273"/>
      <c r="N259" s="273"/>
      <c r="O259" s="273"/>
      <c r="P259" s="273"/>
      <c r="Q259" s="151" t="s">
        <v>619</v>
      </c>
      <c r="R259" s="8"/>
    </row>
    <row r="260" spans="1:18" outlineLevel="1">
      <c r="A260" s="33" t="s">
        <v>676</v>
      </c>
      <c r="B260" s="33" t="s">
        <v>597</v>
      </c>
      <c r="C260" s="43"/>
      <c r="D260" s="44">
        <v>5</v>
      </c>
      <c r="E260" s="44">
        <v>0</v>
      </c>
      <c r="F260" s="45">
        <f>IF(D260&gt;E260,1,0)</f>
        <v>1</v>
      </c>
      <c r="G260" s="45">
        <f>IF(E260&gt;D260,1,0)</f>
        <v>0</v>
      </c>
      <c r="H260" s="29"/>
      <c r="I260" s="273"/>
      <c r="J260" s="273"/>
      <c r="K260" s="273"/>
      <c r="L260" s="273"/>
      <c r="M260" s="273"/>
      <c r="N260" s="273"/>
      <c r="O260" s="273"/>
      <c r="P260" s="273"/>
      <c r="Q260" s="151" t="s">
        <v>623</v>
      </c>
      <c r="R260" s="8"/>
    </row>
    <row r="261" spans="1:18" outlineLevel="1">
      <c r="A261" s="24"/>
      <c r="B261" s="24" t="s">
        <v>677</v>
      </c>
      <c r="C261" s="43"/>
      <c r="D261" s="44">
        <f>SUM(D257+D258+D259+D260)</f>
        <v>12</v>
      </c>
      <c r="E261" s="44">
        <f>SUM(E257+E258+E259+E260)</f>
        <v>3</v>
      </c>
      <c r="F261" s="45">
        <f>IF(D261&lt;&gt;E261,IF(D261&gt;E261,1,0),IF(H261&gt;I261,1,0))</f>
        <v>1</v>
      </c>
      <c r="G261" s="45">
        <f>IF(D261&lt;&gt;E261,IF(E261&gt;D261,1,0),IF(I261&gt;H261,1,0))</f>
        <v>0</v>
      </c>
      <c r="H261" s="29"/>
      <c r="I261" s="273"/>
      <c r="J261" s="273"/>
      <c r="K261" s="273"/>
      <c r="L261" s="273"/>
      <c r="M261" s="273"/>
      <c r="N261" s="273"/>
      <c r="O261" s="273"/>
      <c r="P261" s="273"/>
      <c r="Q261" s="29"/>
      <c r="R261" s="8"/>
    </row>
    <row r="262" spans="1:18" ht="13.5" outlineLevel="1" thickBot="1">
      <c r="A262" s="24"/>
      <c r="B262" s="24"/>
      <c r="C262" s="43"/>
      <c r="D262" s="43"/>
      <c r="E262" s="43"/>
      <c r="F262" s="45"/>
      <c r="G262" s="45"/>
      <c r="H262" s="29"/>
      <c r="I262" s="273"/>
      <c r="J262" s="273"/>
      <c r="K262" s="273"/>
      <c r="L262" s="273"/>
      <c r="M262" s="273"/>
      <c r="N262" s="273"/>
      <c r="O262" s="273"/>
      <c r="P262" s="273"/>
      <c r="Q262" s="29"/>
      <c r="R262" s="8"/>
    </row>
    <row r="263" spans="1:18" ht="13.5" outlineLevel="1" thickBot="1">
      <c r="A263" s="46" t="str">
        <f>A243</f>
        <v>Rochefort TS</v>
      </c>
      <c r="B263" s="46" t="str">
        <f>B243</f>
        <v>Ascoli</v>
      </c>
      <c r="C263" s="38"/>
      <c r="D263" s="39">
        <f>SUM(F264:F267)</f>
        <v>3</v>
      </c>
      <c r="E263" s="39">
        <f>SUM(G264:G267)</f>
        <v>1</v>
      </c>
      <c r="F263" s="40"/>
      <c r="G263" s="41"/>
      <c r="H263" s="29"/>
      <c r="I263" s="273"/>
      <c r="J263" s="273"/>
      <c r="K263" s="273"/>
      <c r="L263" s="273"/>
      <c r="M263" s="273"/>
      <c r="N263" s="273"/>
      <c r="O263" s="273"/>
      <c r="P263" s="273"/>
      <c r="Q263" s="42" t="str">
        <f>Q243</f>
        <v>Leonessa</v>
      </c>
      <c r="R263" s="8"/>
    </row>
    <row r="264" spans="1:18" outlineLevel="1">
      <c r="A264" s="33" t="s">
        <v>672</v>
      </c>
      <c r="B264" s="33" t="s">
        <v>566</v>
      </c>
      <c r="C264" s="43"/>
      <c r="D264" s="44">
        <v>4</v>
      </c>
      <c r="E264" s="44">
        <v>3</v>
      </c>
      <c r="F264" s="45">
        <f>IF(D264&gt;E264,1,0)</f>
        <v>1</v>
      </c>
      <c r="G264" s="45">
        <f>IF(E264&gt;D264,1,0)</f>
        <v>0</v>
      </c>
      <c r="H264" s="29"/>
      <c r="I264" s="273"/>
      <c r="J264" s="273"/>
      <c r="K264" s="273"/>
      <c r="L264" s="273"/>
      <c r="M264" s="273"/>
      <c r="N264" s="273"/>
      <c r="O264" s="273"/>
      <c r="P264" s="273"/>
      <c r="Q264" s="151" t="s">
        <v>612</v>
      </c>
      <c r="R264" s="8"/>
    </row>
    <row r="265" spans="1:18" outlineLevel="1">
      <c r="A265" s="33" t="s">
        <v>671</v>
      </c>
      <c r="B265" s="33" t="s">
        <v>567</v>
      </c>
      <c r="C265" s="43"/>
      <c r="D265" s="44">
        <v>3</v>
      </c>
      <c r="E265" s="44">
        <v>2</v>
      </c>
      <c r="F265" s="45">
        <f>IF(D265&gt;E265,1,0)</f>
        <v>1</v>
      </c>
      <c r="G265" s="45">
        <f>IF(E265&gt;D265,1,0)</f>
        <v>0</v>
      </c>
      <c r="H265" s="29"/>
      <c r="I265" s="273"/>
      <c r="J265" s="273"/>
      <c r="K265" s="273"/>
      <c r="L265" s="273"/>
      <c r="M265" s="273"/>
      <c r="N265" s="273"/>
      <c r="O265" s="273"/>
      <c r="P265" s="273"/>
      <c r="Q265" s="151" t="s">
        <v>678</v>
      </c>
      <c r="R265" s="8"/>
    </row>
    <row r="266" spans="1:18" outlineLevel="1">
      <c r="A266" s="33" t="s">
        <v>673</v>
      </c>
      <c r="B266" s="33" t="s">
        <v>676</v>
      </c>
      <c r="C266" s="43"/>
      <c r="D266" s="44">
        <v>2</v>
      </c>
      <c r="E266" s="44">
        <v>0</v>
      </c>
      <c r="F266" s="45">
        <f>IF(D266&gt;E266,1,0)</f>
        <v>1</v>
      </c>
      <c r="G266" s="45">
        <f>IF(E266&gt;D266,1,0)</f>
        <v>0</v>
      </c>
      <c r="H266" s="29"/>
      <c r="I266" s="273"/>
      <c r="J266" s="273"/>
      <c r="K266" s="273"/>
      <c r="L266" s="273"/>
      <c r="M266" s="273"/>
      <c r="N266" s="273"/>
      <c r="O266" s="273"/>
      <c r="P266" s="273"/>
      <c r="Q266" s="151" t="s">
        <v>626</v>
      </c>
      <c r="R266" s="8"/>
    </row>
    <row r="267" spans="1:18" outlineLevel="1">
      <c r="A267" s="33" t="s">
        <v>674</v>
      </c>
      <c r="B267" s="33" t="s">
        <v>565</v>
      </c>
      <c r="C267" s="43"/>
      <c r="D267" s="44">
        <v>0</v>
      </c>
      <c r="E267" s="44">
        <v>3</v>
      </c>
      <c r="F267" s="45">
        <f>IF(D267&gt;E267,1,0)</f>
        <v>0</v>
      </c>
      <c r="G267" s="45">
        <f>IF(E267&gt;D267,1,0)</f>
        <v>1</v>
      </c>
      <c r="H267" s="29"/>
      <c r="I267" s="273"/>
      <c r="J267" s="273"/>
      <c r="K267" s="273"/>
      <c r="L267" s="273"/>
      <c r="M267" s="273"/>
      <c r="N267" s="273"/>
      <c r="O267" s="273"/>
      <c r="P267" s="273"/>
      <c r="Q267" s="151" t="s">
        <v>609</v>
      </c>
      <c r="R267" s="8"/>
    </row>
    <row r="268" spans="1:18" outlineLevel="1">
      <c r="A268" s="24"/>
      <c r="B268" s="24"/>
      <c r="C268" s="43"/>
      <c r="D268" s="44">
        <f>SUM(D264+D265+D266+D267)</f>
        <v>9</v>
      </c>
      <c r="E268" s="44">
        <f>SUM(E264+E265+E266+E267)</f>
        <v>8</v>
      </c>
      <c r="F268" s="45">
        <f>IF(D268&lt;&gt;E268,IF(D268&gt;E268,1,0),IF(H268&gt;I268,1,0))</f>
        <v>1</v>
      </c>
      <c r="G268" s="45">
        <f>IF(D268&lt;&gt;E268,IF(E268&gt;D268,1,0),IF(I268&gt;H268,1,0))</f>
        <v>0</v>
      </c>
      <c r="H268" s="29"/>
      <c r="I268" s="273"/>
      <c r="J268" s="273"/>
      <c r="K268" s="273"/>
      <c r="L268" s="273"/>
      <c r="M268" s="273"/>
      <c r="N268" s="273"/>
      <c r="O268" s="273"/>
      <c r="P268" s="273"/>
      <c r="Q268" s="29"/>
      <c r="R268" s="8"/>
    </row>
    <row r="269" spans="1:18" ht="13.5" outlineLevel="1" thickBot="1">
      <c r="A269" s="24"/>
      <c r="B269" s="24"/>
      <c r="C269" s="43"/>
      <c r="D269" s="43"/>
      <c r="E269" s="43"/>
      <c r="F269" s="45"/>
      <c r="G269" s="45"/>
      <c r="H269" s="29"/>
      <c r="I269" s="273"/>
      <c r="J269" s="273"/>
      <c r="K269" s="273"/>
      <c r="L269" s="273"/>
      <c r="M269" s="273"/>
      <c r="N269" s="273"/>
      <c r="O269" s="273"/>
      <c r="P269" s="273"/>
      <c r="Q269" s="29"/>
      <c r="R269" s="8"/>
    </row>
    <row r="270" spans="1:18" ht="13.5" outlineLevel="1" thickBot="1">
      <c r="A270" s="23" t="str">
        <f>A244</f>
        <v>Flickers</v>
      </c>
      <c r="B270" s="23" t="str">
        <f>B244</f>
        <v>Torino 2009</v>
      </c>
      <c r="C270" s="38"/>
      <c r="D270" s="39">
        <f>SUM(F271:F274)</f>
        <v>1</v>
      </c>
      <c r="E270" s="39">
        <f>SUM(G271:G274)</f>
        <v>3</v>
      </c>
      <c r="F270" s="40"/>
      <c r="G270" s="41"/>
      <c r="H270" s="41"/>
      <c r="I270" s="38"/>
      <c r="J270" s="38"/>
      <c r="K270" s="38"/>
      <c r="L270" s="38"/>
      <c r="M270" s="38"/>
      <c r="N270" s="38"/>
      <c r="O270" s="38"/>
      <c r="P270" s="38"/>
      <c r="Q270" s="42" t="str">
        <f>Q244</f>
        <v>Atletico Pisa</v>
      </c>
      <c r="R270" s="8"/>
    </row>
    <row r="271" spans="1:18" outlineLevel="1">
      <c r="A271" s="33" t="s">
        <v>590</v>
      </c>
      <c r="B271" s="33" t="s">
        <v>679</v>
      </c>
      <c r="C271" s="43"/>
      <c r="D271" s="44">
        <v>3</v>
      </c>
      <c r="E271" s="44">
        <v>0</v>
      </c>
      <c r="F271" s="45">
        <f>IF(D271&gt;E271,1,0)</f>
        <v>1</v>
      </c>
      <c r="G271" s="45">
        <f>IF(E271&gt;D271,1,0)</f>
        <v>0</v>
      </c>
      <c r="H271" s="47"/>
      <c r="I271" s="43"/>
      <c r="J271" s="43"/>
      <c r="K271" s="43"/>
      <c r="L271" s="43"/>
      <c r="M271" s="43"/>
      <c r="N271" s="43"/>
      <c r="O271" s="43"/>
      <c r="P271" s="43"/>
      <c r="Q271" s="48"/>
      <c r="R271" s="8"/>
    </row>
    <row r="272" spans="1:18" outlineLevel="1">
      <c r="A272" s="33" t="s">
        <v>594</v>
      </c>
      <c r="B272" s="33" t="s">
        <v>598</v>
      </c>
      <c r="C272" s="43"/>
      <c r="D272" s="44">
        <v>1</v>
      </c>
      <c r="E272" s="44">
        <v>2</v>
      </c>
      <c r="F272" s="45">
        <f>IF(D272&gt;E272,1,0)</f>
        <v>0</v>
      </c>
      <c r="G272" s="45">
        <f>IF(E272&gt;D272,1,0)</f>
        <v>1</v>
      </c>
      <c r="H272" s="47"/>
      <c r="I272" s="43"/>
      <c r="J272" s="43"/>
      <c r="K272" s="43"/>
      <c r="L272" s="43"/>
      <c r="M272" s="43"/>
      <c r="N272" s="43"/>
      <c r="O272" s="43"/>
      <c r="P272" s="43"/>
      <c r="Q272" s="48" t="s">
        <v>557</v>
      </c>
      <c r="R272" s="8"/>
    </row>
    <row r="273" spans="1:18" outlineLevel="1">
      <c r="A273" s="33" t="s">
        <v>593</v>
      </c>
      <c r="B273" s="33" t="s">
        <v>680</v>
      </c>
      <c r="C273" s="43"/>
      <c r="D273" s="44">
        <v>1</v>
      </c>
      <c r="E273" s="44">
        <v>2</v>
      </c>
      <c r="F273" s="45">
        <f>IF(D273&gt;E273,1,0)</f>
        <v>0</v>
      </c>
      <c r="G273" s="45">
        <f>IF(E273&gt;D273,1,0)</f>
        <v>1</v>
      </c>
      <c r="H273" s="47"/>
      <c r="I273" s="43"/>
      <c r="J273" s="43"/>
      <c r="K273" s="43"/>
      <c r="L273" s="43"/>
      <c r="M273" s="43"/>
      <c r="N273" s="43"/>
      <c r="O273" s="43"/>
      <c r="P273" s="43"/>
      <c r="Q273" s="48" t="s">
        <v>560</v>
      </c>
      <c r="R273" s="8"/>
    </row>
    <row r="274" spans="1:18" outlineLevel="1">
      <c r="A274" s="33" t="s">
        <v>591</v>
      </c>
      <c r="B274" s="33" t="s">
        <v>595</v>
      </c>
      <c r="C274" s="43"/>
      <c r="D274" s="44">
        <v>1</v>
      </c>
      <c r="E274" s="44">
        <v>2</v>
      </c>
      <c r="F274" s="45">
        <f>IF(D274&gt;E274,1,0)</f>
        <v>0</v>
      </c>
      <c r="G274" s="45">
        <f>IF(E274&gt;D274,1,0)</f>
        <v>1</v>
      </c>
      <c r="H274" s="47"/>
      <c r="I274" s="43"/>
      <c r="J274" s="43"/>
      <c r="K274" s="43"/>
      <c r="L274" s="43"/>
      <c r="M274" s="43"/>
      <c r="N274" s="43"/>
      <c r="O274" s="43"/>
      <c r="P274" s="43"/>
      <c r="Q274" s="48" t="s">
        <v>554</v>
      </c>
      <c r="R274" s="8"/>
    </row>
    <row r="275" spans="1:18" outlineLevel="1">
      <c r="A275" s="24"/>
      <c r="B275" s="24" t="s">
        <v>681</v>
      </c>
      <c r="C275" s="43"/>
      <c r="D275" s="44">
        <f>SUM(D271+D272+D273+D274)</f>
        <v>6</v>
      </c>
      <c r="E275" s="44">
        <f>SUM(E271+E272+E273+E274)</f>
        <v>6</v>
      </c>
      <c r="F275" s="45">
        <f>IF(D275&lt;&gt;E275,IF(D275&gt;E275,1,0),IF(H275&gt;I275,1,0))</f>
        <v>0</v>
      </c>
      <c r="G275" s="45">
        <f>IF(D275&lt;&gt;E275,IF(E275&gt;D275,1,0),IF(I275&gt;H275,1,0))</f>
        <v>0</v>
      </c>
      <c r="H275" s="47"/>
      <c r="I275" s="43"/>
      <c r="J275" s="43"/>
      <c r="K275" s="43"/>
      <c r="L275" s="43"/>
      <c r="M275" s="43"/>
      <c r="N275" s="43"/>
      <c r="O275" s="43"/>
      <c r="P275" s="43"/>
      <c r="Q275" s="24"/>
      <c r="R275" s="8"/>
    </row>
    <row r="276" spans="1:18" ht="13.5" outlineLevel="1" thickBot="1">
      <c r="A276" s="24"/>
      <c r="B276" s="24"/>
      <c r="C276" s="43"/>
      <c r="D276" s="43"/>
      <c r="E276" s="43"/>
      <c r="F276" s="45"/>
      <c r="G276" s="45"/>
      <c r="H276" s="47"/>
      <c r="I276" s="43"/>
      <c r="J276" s="43"/>
      <c r="K276" s="43"/>
      <c r="L276" s="43"/>
      <c r="M276" s="43"/>
      <c r="N276" s="43"/>
      <c r="O276" s="43"/>
      <c r="P276" s="43"/>
      <c r="Q276" s="24"/>
      <c r="R276" s="8"/>
    </row>
    <row r="277" spans="1:18" ht="13.5" outlineLevel="1" thickBot="1">
      <c r="A277" s="23" t="str">
        <f>A245</f>
        <v>Rochefort TS</v>
      </c>
      <c r="B277" s="23" t="str">
        <f>B245</f>
        <v>Torino 2009</v>
      </c>
      <c r="C277" s="38"/>
      <c r="D277" s="39">
        <f>SUM(F278:F281)</f>
        <v>4</v>
      </c>
      <c r="E277" s="39">
        <f>SUM(G278:G281)</f>
        <v>0</v>
      </c>
      <c r="F277" s="40"/>
      <c r="G277" s="41"/>
      <c r="H277" s="41"/>
      <c r="I277" s="38"/>
      <c r="J277" s="38"/>
      <c r="K277" s="38"/>
      <c r="L277" s="38"/>
      <c r="M277" s="38"/>
      <c r="N277" s="38"/>
      <c r="O277" s="38"/>
      <c r="P277" s="38"/>
      <c r="Q277" s="42" t="str">
        <f>Q245</f>
        <v>Wiener Neustadt</v>
      </c>
      <c r="R277" s="8"/>
    </row>
    <row r="278" spans="1:18" outlineLevel="1">
      <c r="A278" s="33" t="s">
        <v>674</v>
      </c>
      <c r="B278" s="33" t="s">
        <v>599</v>
      </c>
      <c r="C278" s="43"/>
      <c r="D278" s="44">
        <v>3</v>
      </c>
      <c r="E278" s="44">
        <v>2</v>
      </c>
      <c r="F278" s="45">
        <f>IF(D278&gt;E278,1,0)</f>
        <v>1</v>
      </c>
      <c r="G278" s="45">
        <f>IF(E278&gt;D278,1,0)</f>
        <v>0</v>
      </c>
      <c r="H278" s="47"/>
      <c r="I278" s="43"/>
      <c r="J278" s="43"/>
      <c r="K278" s="43"/>
      <c r="L278" s="43"/>
      <c r="M278" s="43"/>
      <c r="N278" s="43"/>
      <c r="O278" s="43"/>
      <c r="P278" s="43"/>
      <c r="Q278" s="33"/>
      <c r="R278" s="8"/>
    </row>
    <row r="279" spans="1:18" outlineLevel="1">
      <c r="A279" s="33" t="s">
        <v>672</v>
      </c>
      <c r="B279" s="33" t="s">
        <v>680</v>
      </c>
      <c r="C279" s="43"/>
      <c r="D279" s="44">
        <v>5</v>
      </c>
      <c r="E279" s="44">
        <v>3</v>
      </c>
      <c r="F279" s="45">
        <f>IF(D279&gt;E279,1,0)</f>
        <v>1</v>
      </c>
      <c r="G279" s="45">
        <f>IF(E279&gt;D279,1,0)</f>
        <v>0</v>
      </c>
      <c r="H279" s="47"/>
      <c r="I279" s="43"/>
      <c r="J279" s="43"/>
      <c r="K279" s="43"/>
      <c r="L279" s="43"/>
      <c r="M279" s="43"/>
      <c r="N279" s="43"/>
      <c r="O279" s="43"/>
      <c r="P279" s="43"/>
      <c r="Q279" s="33"/>
      <c r="R279" s="8"/>
    </row>
    <row r="280" spans="1:18" outlineLevel="1">
      <c r="A280" s="33" t="s">
        <v>671</v>
      </c>
      <c r="B280" s="33" t="s">
        <v>598</v>
      </c>
      <c r="C280" s="43"/>
      <c r="D280" s="44">
        <v>5</v>
      </c>
      <c r="E280" s="44">
        <v>2</v>
      </c>
      <c r="F280" s="45">
        <f>IF(D280&gt;E280,1,0)</f>
        <v>1</v>
      </c>
      <c r="G280" s="45">
        <f>IF(E280&gt;D280,1,0)</f>
        <v>0</v>
      </c>
      <c r="H280" s="47"/>
      <c r="I280" s="43"/>
      <c r="J280" s="43"/>
      <c r="K280" s="43"/>
      <c r="L280" s="43"/>
      <c r="M280" s="43"/>
      <c r="N280" s="43"/>
      <c r="O280" s="43"/>
      <c r="P280" s="43"/>
      <c r="Q280" s="33"/>
      <c r="R280" s="8"/>
    </row>
    <row r="281" spans="1:18" outlineLevel="1">
      <c r="A281" s="33" t="s">
        <v>673</v>
      </c>
      <c r="B281" s="33" t="s">
        <v>597</v>
      </c>
      <c r="C281" s="43"/>
      <c r="D281" s="44">
        <v>4</v>
      </c>
      <c r="E281" s="44">
        <v>3</v>
      </c>
      <c r="F281" s="45">
        <f>IF(D281&gt;E281,1,0)</f>
        <v>1</v>
      </c>
      <c r="G281" s="45">
        <f>IF(E281&gt;D281,1,0)</f>
        <v>0</v>
      </c>
      <c r="H281" s="47"/>
      <c r="I281" s="43"/>
      <c r="J281" s="43"/>
      <c r="K281" s="43"/>
      <c r="L281" s="43"/>
      <c r="M281" s="43"/>
      <c r="N281" s="43"/>
      <c r="O281" s="43"/>
      <c r="P281" s="43"/>
      <c r="Q281" s="33"/>
      <c r="R281" s="8"/>
    </row>
    <row r="282" spans="1:18" outlineLevel="1">
      <c r="A282" s="24"/>
      <c r="B282" s="24"/>
      <c r="C282" s="43"/>
      <c r="D282" s="44">
        <f>SUM(D278+D279+D280+D281)</f>
        <v>17</v>
      </c>
      <c r="E282" s="44">
        <f>SUM(E278+E279+E280+E281)</f>
        <v>10</v>
      </c>
      <c r="F282" s="45">
        <f>IF(D282&lt;&gt;E282,IF(D282&gt;E282,1,0),IF(H282&gt;I282,1,0))</f>
        <v>1</v>
      </c>
      <c r="G282" s="45">
        <f>IF(D282&lt;&gt;E282,IF(E282&gt;D282,1,0),IF(I282&gt;H282,1,0))</f>
        <v>0</v>
      </c>
      <c r="H282" s="47"/>
      <c r="I282" s="43"/>
      <c r="J282" s="43"/>
      <c r="K282" s="43"/>
      <c r="L282" s="43"/>
      <c r="M282" s="43"/>
      <c r="N282" s="43"/>
      <c r="O282" s="43"/>
      <c r="P282" s="43"/>
      <c r="Q282" s="24"/>
      <c r="R282" s="8"/>
    </row>
    <row r="283" spans="1:18" ht="13.5" outlineLevel="1" thickBot="1">
      <c r="A283" s="24"/>
      <c r="B283" s="24"/>
      <c r="C283" s="43"/>
      <c r="D283" s="43"/>
      <c r="E283" s="43"/>
      <c r="F283" s="45"/>
      <c r="G283" s="45"/>
      <c r="H283" s="47"/>
      <c r="I283" s="43"/>
      <c r="J283" s="43"/>
      <c r="K283" s="43"/>
      <c r="L283" s="43"/>
      <c r="M283" s="43"/>
      <c r="N283" s="43"/>
      <c r="O283" s="43"/>
      <c r="P283" s="43"/>
      <c r="Q283" s="24"/>
      <c r="R283" s="8"/>
    </row>
    <row r="284" spans="1:18" ht="13.5" outlineLevel="1" thickBot="1">
      <c r="A284" s="46" t="str">
        <f>A246</f>
        <v>Ascoli</v>
      </c>
      <c r="B284" s="46" t="str">
        <f>B246</f>
        <v>Flickers</v>
      </c>
      <c r="C284" s="38"/>
      <c r="D284" s="39">
        <f>SUM(F285:F288)</f>
        <v>3</v>
      </c>
      <c r="E284" s="39">
        <f>SUM(G285:G288)</f>
        <v>0</v>
      </c>
      <c r="F284" s="40"/>
      <c r="G284" s="41"/>
      <c r="H284" s="41"/>
      <c r="I284" s="38"/>
      <c r="J284" s="38"/>
      <c r="K284" s="38"/>
      <c r="L284" s="38"/>
      <c r="M284" s="38"/>
      <c r="N284" s="38"/>
      <c r="O284" s="38"/>
      <c r="P284" s="38"/>
      <c r="Q284" s="42" t="str">
        <f>Q246</f>
        <v>Napoli Fighters</v>
      </c>
      <c r="R284" s="8"/>
    </row>
    <row r="285" spans="1:18" outlineLevel="1">
      <c r="A285" s="33" t="s">
        <v>566</v>
      </c>
      <c r="B285" s="33" t="s">
        <v>593</v>
      </c>
      <c r="C285" s="43"/>
      <c r="D285" s="44">
        <v>3</v>
      </c>
      <c r="E285" s="44">
        <v>3</v>
      </c>
      <c r="F285" s="45">
        <f>IF(D285&gt;E285,1,0)</f>
        <v>0</v>
      </c>
      <c r="G285" s="45">
        <f>IF(E285&gt;D285,1,0)</f>
        <v>0</v>
      </c>
      <c r="H285" s="47"/>
      <c r="I285" s="43"/>
      <c r="J285" s="43"/>
      <c r="K285" s="43"/>
      <c r="L285" s="43"/>
      <c r="M285" s="43"/>
      <c r="N285" s="43"/>
      <c r="O285" s="43"/>
      <c r="P285" s="43"/>
      <c r="Q285" s="33" t="s">
        <v>651</v>
      </c>
      <c r="R285" s="8"/>
    </row>
    <row r="286" spans="1:18" outlineLevel="1">
      <c r="A286" s="33" t="s">
        <v>565</v>
      </c>
      <c r="B286" s="33" t="s">
        <v>594</v>
      </c>
      <c r="C286" s="43"/>
      <c r="D286" s="44">
        <v>2</v>
      </c>
      <c r="E286" s="44">
        <v>0</v>
      </c>
      <c r="F286" s="45">
        <f>IF(D286&gt;E286,1,0)</f>
        <v>1</v>
      </c>
      <c r="G286" s="45">
        <f>IF(E286&gt;D286,1,0)</f>
        <v>0</v>
      </c>
      <c r="H286" s="47"/>
      <c r="I286" s="43"/>
      <c r="J286" s="43"/>
      <c r="K286" s="43"/>
      <c r="L286" s="43"/>
      <c r="M286" s="43"/>
      <c r="N286" s="43"/>
      <c r="O286" s="43"/>
      <c r="P286" s="43"/>
      <c r="Q286" s="33" t="s">
        <v>647</v>
      </c>
      <c r="R286" s="8"/>
    </row>
    <row r="287" spans="1:18" outlineLevel="1">
      <c r="A287" s="33" t="s">
        <v>676</v>
      </c>
      <c r="B287" s="33" t="s">
        <v>590</v>
      </c>
      <c r="C287" s="43"/>
      <c r="D287" s="44">
        <v>3</v>
      </c>
      <c r="E287" s="44">
        <v>2</v>
      </c>
      <c r="F287" s="45">
        <f>IF(D287&gt;E287,1,0)</f>
        <v>1</v>
      </c>
      <c r="G287" s="45">
        <f>IF(E287&gt;D287,1,0)</f>
        <v>0</v>
      </c>
      <c r="H287" s="47"/>
      <c r="I287" s="43"/>
      <c r="J287" s="43"/>
      <c r="K287" s="43"/>
      <c r="L287" s="43"/>
      <c r="M287" s="43"/>
      <c r="N287" s="43"/>
      <c r="O287" s="43"/>
      <c r="P287" s="43"/>
      <c r="Q287" s="33" t="s">
        <v>654</v>
      </c>
      <c r="R287" s="8"/>
    </row>
    <row r="288" spans="1:18" outlineLevel="1">
      <c r="A288" s="33" t="s">
        <v>567</v>
      </c>
      <c r="B288" s="33" t="s">
        <v>591</v>
      </c>
      <c r="C288" s="43"/>
      <c r="D288" s="44">
        <v>2</v>
      </c>
      <c r="E288" s="44">
        <v>1</v>
      </c>
      <c r="F288" s="45">
        <f>IF(D288&gt;E288,1,0)</f>
        <v>1</v>
      </c>
      <c r="G288" s="45">
        <f>IF(E288&gt;D288,1,0)</f>
        <v>0</v>
      </c>
      <c r="H288" s="47"/>
      <c r="I288" s="43"/>
      <c r="J288" s="43"/>
      <c r="K288" s="43"/>
      <c r="L288" s="43"/>
      <c r="M288" s="43"/>
      <c r="N288" s="43"/>
      <c r="O288" s="43"/>
      <c r="P288" s="43"/>
      <c r="Q288" s="33" t="s">
        <v>669</v>
      </c>
      <c r="R288" s="8"/>
    </row>
    <row r="289" spans="1:18" outlineLevel="1">
      <c r="A289" s="24"/>
      <c r="B289" s="24"/>
      <c r="C289" s="43"/>
      <c r="D289" s="44">
        <f>SUM(D285+D286+D287+D288)</f>
        <v>10</v>
      </c>
      <c r="E289" s="44">
        <f>SUM(E285+E286+E287+E288)</f>
        <v>6</v>
      </c>
      <c r="F289" s="45">
        <f>IF(D289&lt;&gt;E289,IF(D289&gt;E289,1,0),IF(H289&gt;I289,1,0))</f>
        <v>1</v>
      </c>
      <c r="G289" s="45">
        <f>IF(D289&lt;&gt;E289,IF(E289&gt;D289,1,0),IF(I289&gt;H289,1,0))</f>
        <v>0</v>
      </c>
      <c r="H289" s="47"/>
      <c r="I289" s="43"/>
      <c r="J289" s="43"/>
      <c r="K289" s="43"/>
      <c r="L289" s="43"/>
      <c r="M289" s="43"/>
      <c r="N289" s="43"/>
      <c r="O289" s="43"/>
      <c r="P289" s="43"/>
      <c r="Q289" s="21"/>
      <c r="R289" s="8"/>
    </row>
    <row r="290" spans="1:18" outlineLevel="1">
      <c r="A290" s="23"/>
      <c r="B290" s="23"/>
      <c r="C290" s="37"/>
      <c r="D290" s="37"/>
      <c r="E290" s="37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5"/>
      <c r="Q290" s="24"/>
      <c r="R290" s="8"/>
    </row>
    <row r="291" spans="1:18" ht="19.5">
      <c r="A291" s="16" t="s">
        <v>682</v>
      </c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8"/>
    </row>
    <row r="292" spans="1:18">
      <c r="A292" s="18" t="s">
        <v>529</v>
      </c>
      <c r="B292" s="18"/>
      <c r="C292" s="19" t="s">
        <v>530</v>
      </c>
      <c r="D292" s="273" t="s">
        <v>531</v>
      </c>
      <c r="E292" s="273" t="s">
        <v>532</v>
      </c>
      <c r="F292" s="20" t="s">
        <v>533</v>
      </c>
      <c r="G292" s="20" t="s">
        <v>534</v>
      </c>
      <c r="H292" s="20" t="s">
        <v>535</v>
      </c>
      <c r="I292" s="273" t="s">
        <v>536</v>
      </c>
      <c r="J292" s="273" t="s">
        <v>537</v>
      </c>
      <c r="K292" s="273" t="s">
        <v>538</v>
      </c>
      <c r="L292" s="273" t="s">
        <v>539</v>
      </c>
      <c r="M292" s="273" t="s">
        <v>540</v>
      </c>
      <c r="N292" s="273"/>
      <c r="O292" s="273"/>
      <c r="P292" s="21"/>
      <c r="Q292" s="18" t="s">
        <v>541</v>
      </c>
      <c r="R292" s="8"/>
    </row>
    <row r="293" spans="1:18">
      <c r="A293" s="149" t="str">
        <f>Iscritti!B14</f>
        <v>TFC Mattersburg</v>
      </c>
      <c r="B293" s="24"/>
      <c r="C293" s="38">
        <f>3*E293+F293</f>
        <v>6</v>
      </c>
      <c r="D293" s="43">
        <f>SUM(E293:G293)</f>
        <v>3</v>
      </c>
      <c r="E293" s="43">
        <f>SUM(F298+F300+F302)</f>
        <v>2</v>
      </c>
      <c r="F293" s="43">
        <f>SUM(G298+G300+G302)</f>
        <v>0</v>
      </c>
      <c r="G293" s="43">
        <f>SUM(H298+H300+H302)</f>
        <v>1</v>
      </c>
      <c r="H293" s="47">
        <f>SUM(D298,D300,D302)</f>
        <v>7</v>
      </c>
      <c r="I293" s="47">
        <f>SUM(E298,E300,E302)</f>
        <v>3</v>
      </c>
      <c r="J293" s="43">
        <f>H293-I293</f>
        <v>4</v>
      </c>
      <c r="K293" s="43">
        <f>D311+D325+D339</f>
        <v>35</v>
      </c>
      <c r="L293" s="43">
        <f>E311+E325+E339</f>
        <v>19</v>
      </c>
      <c r="M293" s="43">
        <f>K293-L293</f>
        <v>16</v>
      </c>
      <c r="N293" s="25">
        <f>(C293*10000)+(J293*1000)+(H293*100)+(M293*10)+K293</f>
        <v>64895</v>
      </c>
      <c r="O293" s="25" t="str">
        <f>+A293</f>
        <v>TFC Mattersburg</v>
      </c>
      <c r="P293" s="25">
        <f>LARGE(N293:N296,1)</f>
        <v>65999</v>
      </c>
      <c r="Q293" s="137" t="str">
        <f>IF(SUM(C293:C296)=0,"",VLOOKUP(P293,N293:O296,2,FALSE))</f>
        <v>Stella Artois</v>
      </c>
      <c r="R293" s="8"/>
    </row>
    <row r="294" spans="1:18">
      <c r="A294" s="149" t="str">
        <f>Iscritti!B19</f>
        <v>Stella Artois</v>
      </c>
      <c r="B294" s="24"/>
      <c r="C294" s="38">
        <f>3*E294+F294</f>
        <v>6</v>
      </c>
      <c r="D294" s="43">
        <f>SUM(E294:G294)</f>
        <v>3</v>
      </c>
      <c r="E294" s="43">
        <f>SUM(F299+H300+F303)</f>
        <v>2</v>
      </c>
      <c r="F294" s="43">
        <f>SUM(G299+G300+G303)</f>
        <v>0</v>
      </c>
      <c r="G294" s="43">
        <f>SUM(H299+F300+H303)</f>
        <v>1</v>
      </c>
      <c r="H294" s="47">
        <f>SUM(D299,E300,D303)</f>
        <v>8</v>
      </c>
      <c r="I294" s="47">
        <f>SUM(E299,D300,E303)</f>
        <v>3</v>
      </c>
      <c r="J294" s="43">
        <f>H294-I294</f>
        <v>5</v>
      </c>
      <c r="K294" s="43">
        <f>D318+E325+D346</f>
        <v>29</v>
      </c>
      <c r="L294" s="43">
        <f>E318+D325+E346</f>
        <v>12</v>
      </c>
      <c r="M294" s="43">
        <f>K294-L294</f>
        <v>17</v>
      </c>
      <c r="N294" s="25">
        <f>(C294*10000)+(J294*1000)+(H294*100)+(M294*10)+K294</f>
        <v>65999</v>
      </c>
      <c r="O294" s="25" t="str">
        <f>+A294</f>
        <v>Stella Artois</v>
      </c>
      <c r="P294" s="25">
        <f>LARGE(N293:N296,2)</f>
        <v>64895</v>
      </c>
      <c r="Q294" s="137" t="str">
        <f>IF(SUM(C293:C296)=0,"",VLOOKUP(P294,N293:O296,2,FALSE))</f>
        <v>TFC Mattersburg</v>
      </c>
      <c r="R294" s="8"/>
    </row>
    <row r="295" spans="1:18">
      <c r="A295" s="149" t="str">
        <f>Iscritti!B26</f>
        <v>Messina TS</v>
      </c>
      <c r="B295" s="24"/>
      <c r="C295" s="38">
        <f>3*E295+F295</f>
        <v>6</v>
      </c>
      <c r="D295" s="43">
        <f>SUM(E295:G295)</f>
        <v>3</v>
      </c>
      <c r="E295" s="43">
        <f>SUM(H298+F301+H303)</f>
        <v>2</v>
      </c>
      <c r="F295" s="43">
        <f>SUM(G298+G301+G303)</f>
        <v>0</v>
      </c>
      <c r="G295" s="43">
        <f>SUM(F298+H301+F303)</f>
        <v>1</v>
      </c>
      <c r="H295" s="47">
        <f>SUM(E298,D301,E303)</f>
        <v>7</v>
      </c>
      <c r="I295" s="47">
        <f>SUM(D298,E301,D303)</f>
        <v>4</v>
      </c>
      <c r="J295" s="43">
        <f>H295-I295</f>
        <v>3</v>
      </c>
      <c r="K295" s="43">
        <f>E311+D332+E346</f>
        <v>30</v>
      </c>
      <c r="L295" s="43">
        <f>D311+E332+D346</f>
        <v>20</v>
      </c>
      <c r="M295" s="43">
        <f>K295-L295</f>
        <v>10</v>
      </c>
      <c r="N295" s="25">
        <f>(C295*10000)+(J295*1000)+(H295*100)+(M295*10)+K295</f>
        <v>63830</v>
      </c>
      <c r="O295" s="25" t="str">
        <f>+A295</f>
        <v>Messina TS</v>
      </c>
      <c r="P295" s="25">
        <f>LARGE(N293:N296,3)</f>
        <v>63830</v>
      </c>
      <c r="Q295" s="137" t="str">
        <f>IF(SUM(C293:C296)=0,"",VLOOKUP(P295,N293:O296,2,FALSE))</f>
        <v>Messina TS</v>
      </c>
      <c r="R295" s="8"/>
    </row>
    <row r="296" spans="1:18">
      <c r="A296" s="149" t="str">
        <f>Iscritti!B38</f>
        <v>CT Aosta</v>
      </c>
      <c r="B296" s="24"/>
      <c r="C296" s="38">
        <f>3*E296+F296</f>
        <v>0</v>
      </c>
      <c r="D296" s="43">
        <f>SUM(E296:G296)</f>
        <v>3</v>
      </c>
      <c r="E296" s="43">
        <f>SUM(H299+H301+H302)</f>
        <v>0</v>
      </c>
      <c r="F296" s="43">
        <f>SUM(G299+G301+G302)</f>
        <v>0</v>
      </c>
      <c r="G296" s="43">
        <f>SUM(F299+F301+F302)</f>
        <v>3</v>
      </c>
      <c r="H296" s="47">
        <f>SUM(E299,E301,E302)</f>
        <v>0</v>
      </c>
      <c r="I296" s="47">
        <f>SUM(D299,D301,D302)</f>
        <v>12</v>
      </c>
      <c r="J296" s="43">
        <f>H296-I296</f>
        <v>-12</v>
      </c>
      <c r="K296" s="43">
        <f>E318+E332+E339</f>
        <v>8</v>
      </c>
      <c r="L296" s="43">
        <f>D318+D332+D339</f>
        <v>51</v>
      </c>
      <c r="M296" s="43">
        <f>K296-L296</f>
        <v>-43</v>
      </c>
      <c r="N296" s="25">
        <f>(C296*10000)+(J296*1000)+(H296*100)+(M296*10)+K296</f>
        <v>-12422</v>
      </c>
      <c r="O296" s="25" t="str">
        <f>+A296</f>
        <v>CT Aosta</v>
      </c>
      <c r="P296" s="25">
        <f>LARGE(N293:N296,4)</f>
        <v>-12422</v>
      </c>
      <c r="Q296" s="137" t="str">
        <f>IF(SUM(C293:C296)=0,"",VLOOKUP(P296,N293:O296,2,FALSE))</f>
        <v>CT Aosta</v>
      </c>
      <c r="R296" s="8"/>
    </row>
    <row r="297" spans="1:18" ht="13.5" thickBot="1">
      <c r="A297" s="18" t="s">
        <v>542</v>
      </c>
      <c r="B297" s="18"/>
      <c r="C297" s="273"/>
      <c r="D297" s="286" t="s">
        <v>543</v>
      </c>
      <c r="E297" s="286"/>
      <c r="F297" s="27"/>
      <c r="G297" s="27"/>
      <c r="H297" s="29"/>
      <c r="I297" s="273"/>
      <c r="J297" s="273"/>
      <c r="K297" s="273"/>
      <c r="L297" s="273"/>
      <c r="M297" s="273"/>
      <c r="N297" s="273"/>
      <c r="O297" s="273"/>
      <c r="P297" s="273"/>
      <c r="Q297" s="29" t="s">
        <v>544</v>
      </c>
      <c r="R297" s="8"/>
    </row>
    <row r="298" spans="1:18" ht="13.5" thickBot="1">
      <c r="A298" s="31" t="str">
        <f>A293</f>
        <v>TFC Mattersburg</v>
      </c>
      <c r="B298" s="31" t="str">
        <f>A295</f>
        <v>Messina TS</v>
      </c>
      <c r="C298" s="273"/>
      <c r="D298" s="138">
        <f>IF(Turnisabato!E13="","",Turnisabato!E13)</f>
        <v>1</v>
      </c>
      <c r="E298" s="138">
        <f>IF(Turnisabato!F13="","",Turnisabato!F13)</f>
        <v>2</v>
      </c>
      <c r="F298" s="32">
        <f t="shared" ref="F298:F303" si="15">IF(D298&gt;E298,1,0)</f>
        <v>0</v>
      </c>
      <c r="G298" s="32">
        <f t="shared" ref="G298:G303" si="16">IF(D298="",0,IF(D298=E298,1,0))</f>
        <v>0</v>
      </c>
      <c r="H298" s="32">
        <f t="shared" ref="H298:H303" si="17">IF(D298&lt;E298,1,0)</f>
        <v>1</v>
      </c>
      <c r="I298" s="273"/>
      <c r="J298" s="273"/>
      <c r="K298" s="273"/>
      <c r="L298" s="273"/>
      <c r="M298" s="273"/>
      <c r="N298" s="273"/>
      <c r="O298" s="273"/>
      <c r="P298" s="28"/>
      <c r="Q298" s="33" t="str">
        <f>A122</f>
        <v>Fiamme Azzurre</v>
      </c>
      <c r="R298" s="8"/>
    </row>
    <row r="299" spans="1:18" ht="13.5" thickBot="1">
      <c r="A299" s="31" t="str">
        <f>A294</f>
        <v>Stella Artois</v>
      </c>
      <c r="B299" s="31" t="str">
        <f>A296</f>
        <v>CT Aosta</v>
      </c>
      <c r="C299" s="273"/>
      <c r="D299" s="138">
        <f>IF(Turnisabato!E14="","",Turnisabato!E14)</f>
        <v>4</v>
      </c>
      <c r="E299" s="138">
        <f>IF(Turnisabato!F14="","",Turnisabato!F14)</f>
        <v>0</v>
      </c>
      <c r="F299" s="32">
        <f t="shared" si="15"/>
        <v>1</v>
      </c>
      <c r="G299" s="32">
        <f t="shared" si="16"/>
        <v>0</v>
      </c>
      <c r="H299" s="32">
        <f t="shared" si="17"/>
        <v>0</v>
      </c>
      <c r="I299" s="273"/>
      <c r="J299" s="273"/>
      <c r="K299" s="273"/>
      <c r="L299" s="273"/>
      <c r="M299" s="273"/>
      <c r="N299" s="273"/>
      <c r="O299" s="273"/>
      <c r="P299" s="28"/>
      <c r="Q299" s="33" t="str">
        <f>A123</f>
        <v>Sparta Spreeathen</v>
      </c>
      <c r="R299" s="8"/>
    </row>
    <row r="300" spans="1:18" ht="13.5" thickBot="1">
      <c r="A300" s="31" t="str">
        <f>A293</f>
        <v>TFC Mattersburg</v>
      </c>
      <c r="B300" s="31" t="str">
        <f>A294</f>
        <v>Stella Artois</v>
      </c>
      <c r="C300" s="273"/>
      <c r="D300" s="138">
        <f>IF(Turnisabato!E41="","",Turnisabato!E41)</f>
        <v>2</v>
      </c>
      <c r="E300" s="138">
        <f>IF(Turnisabato!F41="","",Turnisabato!F41)</f>
        <v>1</v>
      </c>
      <c r="F300" s="32">
        <f t="shared" si="15"/>
        <v>1</v>
      </c>
      <c r="G300" s="32">
        <f t="shared" si="16"/>
        <v>0</v>
      </c>
      <c r="H300" s="32">
        <f t="shared" si="17"/>
        <v>0</v>
      </c>
      <c r="I300" s="273"/>
      <c r="J300" s="273"/>
      <c r="K300" s="273"/>
      <c r="L300" s="273"/>
      <c r="M300" s="273"/>
      <c r="N300" s="273"/>
      <c r="O300" s="273"/>
      <c r="P300" s="28"/>
      <c r="Q300" s="33" t="str">
        <f>A8</f>
        <v>F.lli Bari Reggio Emilia</v>
      </c>
      <c r="R300" s="8"/>
    </row>
    <row r="301" spans="1:18" ht="13.5" thickBot="1">
      <c r="A301" s="31" t="str">
        <f>A295</f>
        <v>Messina TS</v>
      </c>
      <c r="B301" s="31" t="str">
        <f>A296</f>
        <v>CT Aosta</v>
      </c>
      <c r="C301" s="34"/>
      <c r="D301" s="138">
        <f>IF(Turnisabato!E42="","",Turnisabato!E42)</f>
        <v>4</v>
      </c>
      <c r="E301" s="138">
        <f>IF(Turnisabato!F42="","",Turnisabato!F42)</f>
        <v>0</v>
      </c>
      <c r="F301" s="32">
        <f t="shared" si="15"/>
        <v>1</v>
      </c>
      <c r="G301" s="32">
        <f t="shared" si="16"/>
        <v>0</v>
      </c>
      <c r="H301" s="32">
        <f t="shared" si="17"/>
        <v>0</v>
      </c>
      <c r="I301" s="32"/>
      <c r="J301" s="32"/>
      <c r="K301" s="32"/>
      <c r="L301" s="32"/>
      <c r="M301" s="32"/>
      <c r="N301" s="32"/>
      <c r="O301" s="32"/>
      <c r="P301" s="35"/>
      <c r="Q301" s="33" t="str">
        <f>A9</f>
        <v>Rain 1970</v>
      </c>
      <c r="R301" s="8"/>
    </row>
    <row r="302" spans="1:18" ht="13.5" thickBot="1">
      <c r="A302" s="31" t="str">
        <f>A293</f>
        <v>TFC Mattersburg</v>
      </c>
      <c r="B302" s="31" t="str">
        <f>A296</f>
        <v>CT Aosta</v>
      </c>
      <c r="C302" s="37"/>
      <c r="D302" s="138">
        <f>IF(Turnisabato!E69="","",Turnisabato!E69)</f>
        <v>4</v>
      </c>
      <c r="E302" s="138">
        <f>IF(Turnisabato!F69="","",Turnisabato!F69)</f>
        <v>0</v>
      </c>
      <c r="F302" s="32">
        <f t="shared" si="15"/>
        <v>1</v>
      </c>
      <c r="G302" s="32">
        <f t="shared" si="16"/>
        <v>0</v>
      </c>
      <c r="H302" s="32">
        <f t="shared" si="17"/>
        <v>0</v>
      </c>
      <c r="I302" s="32"/>
      <c r="J302" s="32"/>
      <c r="K302" s="32"/>
      <c r="L302" s="32"/>
      <c r="M302" s="32"/>
      <c r="N302" s="32"/>
      <c r="O302" s="32"/>
      <c r="P302" s="35"/>
      <c r="Q302" s="33" t="str">
        <f>A181</f>
        <v>Virtus 4 Strade</v>
      </c>
      <c r="R302" s="8"/>
    </row>
    <row r="303" spans="1:18" ht="13.5" thickBot="1">
      <c r="A303" s="31" t="str">
        <f>A294</f>
        <v>Stella Artois</v>
      </c>
      <c r="B303" s="31" t="str">
        <f>A295</f>
        <v>Messina TS</v>
      </c>
      <c r="C303" s="37"/>
      <c r="D303" s="138">
        <f>IF(Turnisabato!E70="","",Turnisabato!E70)</f>
        <v>3</v>
      </c>
      <c r="E303" s="138">
        <f>IF(Turnisabato!F70="","",Turnisabato!F70)</f>
        <v>1</v>
      </c>
      <c r="F303" s="32">
        <f t="shared" si="15"/>
        <v>1</v>
      </c>
      <c r="G303" s="32">
        <f t="shared" si="16"/>
        <v>0</v>
      </c>
      <c r="H303" s="32">
        <f t="shared" si="17"/>
        <v>0</v>
      </c>
      <c r="I303" s="32"/>
      <c r="J303" s="32"/>
      <c r="K303" s="32"/>
      <c r="L303" s="32"/>
      <c r="M303" s="32"/>
      <c r="N303" s="32"/>
      <c r="O303" s="32"/>
      <c r="P303" s="35"/>
      <c r="Q303" s="33" t="str">
        <f>A182</f>
        <v>Master Sanremo 2</v>
      </c>
      <c r="R303" s="8"/>
    </row>
    <row r="304" spans="1:18">
      <c r="A304" s="23"/>
      <c r="B304" s="23"/>
      <c r="C304" s="37"/>
      <c r="D304" s="37"/>
      <c r="E304" s="37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5"/>
      <c r="Q304" s="24"/>
      <c r="R304" s="8"/>
    </row>
    <row r="305" spans="1:18" ht="13.5" outlineLevel="1" thickBot="1">
      <c r="A305" s="18" t="s">
        <v>542</v>
      </c>
      <c r="B305" s="18"/>
      <c r="C305" s="273"/>
      <c r="D305" s="286" t="s">
        <v>543</v>
      </c>
      <c r="E305" s="286"/>
      <c r="F305" s="27"/>
      <c r="G305" s="27"/>
      <c r="H305" s="29"/>
      <c r="I305" s="273"/>
      <c r="J305" s="273"/>
      <c r="K305" s="273"/>
      <c r="L305" s="273"/>
      <c r="M305" s="273"/>
      <c r="N305" s="273"/>
      <c r="O305" s="273"/>
      <c r="P305" s="273"/>
      <c r="Q305" s="29" t="s">
        <v>544</v>
      </c>
      <c r="R305" s="8"/>
    </row>
    <row r="306" spans="1:18" ht="13.5" outlineLevel="1" thickBot="1">
      <c r="A306" s="23" t="str">
        <f>A298</f>
        <v>TFC Mattersburg</v>
      </c>
      <c r="B306" s="23" t="str">
        <f>B298</f>
        <v>Messina TS</v>
      </c>
      <c r="C306" s="38"/>
      <c r="D306" s="39">
        <f>SUM(F307:F310)</f>
        <v>1</v>
      </c>
      <c r="E306" s="39">
        <f>SUM(G307:G310)</f>
        <v>2</v>
      </c>
      <c r="F306" s="40"/>
      <c r="G306" s="41"/>
      <c r="H306" s="29"/>
      <c r="I306" s="273"/>
      <c r="J306" s="273"/>
      <c r="K306" s="273"/>
      <c r="L306" s="273"/>
      <c r="M306" s="273"/>
      <c r="N306" s="273"/>
      <c r="O306" s="273"/>
      <c r="P306" s="273"/>
      <c r="Q306" s="42" t="str">
        <f>Q298</f>
        <v>Fiamme Azzurre</v>
      </c>
      <c r="R306" s="8"/>
    </row>
    <row r="307" spans="1:18" outlineLevel="1">
      <c r="A307" s="33" t="s">
        <v>683</v>
      </c>
      <c r="B307" s="33" t="s">
        <v>684</v>
      </c>
      <c r="C307" s="43"/>
      <c r="D307" s="44">
        <v>5</v>
      </c>
      <c r="E307" s="44">
        <v>1</v>
      </c>
      <c r="F307" s="45">
        <f>IF(D307&gt;E307,1,0)</f>
        <v>1</v>
      </c>
      <c r="G307" s="45">
        <f>IF(E307&gt;D307,1,0)</f>
        <v>0</v>
      </c>
      <c r="H307" s="29"/>
      <c r="I307" s="273"/>
      <c r="J307" s="273"/>
      <c r="K307" s="273"/>
      <c r="L307" s="273"/>
      <c r="M307" s="273"/>
      <c r="N307" s="273"/>
      <c r="O307" s="273"/>
      <c r="P307" s="273"/>
      <c r="Q307" s="151"/>
      <c r="R307" s="8"/>
    </row>
    <row r="308" spans="1:18" outlineLevel="1">
      <c r="A308" s="33" t="s">
        <v>685</v>
      </c>
      <c r="B308" s="33" t="s">
        <v>655</v>
      </c>
      <c r="C308" s="43"/>
      <c r="D308" s="44">
        <v>1</v>
      </c>
      <c r="E308" s="44">
        <v>2</v>
      </c>
      <c r="F308" s="45">
        <f>IF(D308&gt;E308,1,0)</f>
        <v>0</v>
      </c>
      <c r="G308" s="45">
        <f>IF(E308&gt;D308,1,0)</f>
        <v>1</v>
      </c>
      <c r="H308" s="29"/>
      <c r="I308" s="273"/>
      <c r="J308" s="273"/>
      <c r="K308" s="273"/>
      <c r="L308" s="273"/>
      <c r="M308" s="273"/>
      <c r="N308" s="273"/>
      <c r="O308" s="273"/>
      <c r="P308" s="273"/>
      <c r="Q308" s="151"/>
      <c r="R308" s="8"/>
    </row>
    <row r="309" spans="1:18" outlineLevel="1">
      <c r="A309" s="33" t="s">
        <v>686</v>
      </c>
      <c r="B309" s="33" t="s">
        <v>656</v>
      </c>
      <c r="C309" s="43"/>
      <c r="D309" s="44">
        <v>1</v>
      </c>
      <c r="E309" s="44">
        <v>3</v>
      </c>
      <c r="F309" s="45">
        <f>IF(D309&gt;E309,1,0)</f>
        <v>0</v>
      </c>
      <c r="G309" s="45">
        <f>IF(E309&gt;D309,1,0)</f>
        <v>1</v>
      </c>
      <c r="H309" s="29"/>
      <c r="I309" s="273"/>
      <c r="J309" s="273"/>
      <c r="K309" s="273"/>
      <c r="L309" s="273"/>
      <c r="M309" s="273"/>
      <c r="N309" s="273"/>
      <c r="O309" s="273"/>
      <c r="P309" s="273"/>
      <c r="Q309" s="151"/>
      <c r="R309" s="8"/>
    </row>
    <row r="310" spans="1:18" outlineLevel="1">
      <c r="A310" s="33" t="s">
        <v>687</v>
      </c>
      <c r="B310" s="33" t="s">
        <v>657</v>
      </c>
      <c r="C310" s="43"/>
      <c r="D310" s="44">
        <v>2</v>
      </c>
      <c r="E310" s="44">
        <v>2</v>
      </c>
      <c r="F310" s="45">
        <f>IF(D310&gt;E310,1,0)</f>
        <v>0</v>
      </c>
      <c r="G310" s="45">
        <f>IF(E310&gt;D310,1,0)</f>
        <v>0</v>
      </c>
      <c r="H310" s="29"/>
      <c r="I310" s="273"/>
      <c r="J310" s="273"/>
      <c r="K310" s="273"/>
      <c r="L310" s="273"/>
      <c r="M310" s="273"/>
      <c r="N310" s="273"/>
      <c r="O310" s="273"/>
      <c r="P310" s="273"/>
      <c r="Q310" s="151"/>
      <c r="R310" s="8"/>
    </row>
    <row r="311" spans="1:18" outlineLevel="1">
      <c r="A311" s="24"/>
      <c r="B311" s="24"/>
      <c r="C311" s="43"/>
      <c r="D311" s="44">
        <f>SUM(D307+D308+D309+D310)</f>
        <v>9</v>
      </c>
      <c r="E311" s="44">
        <f>SUM(E307+E308+E309+E310)</f>
        <v>8</v>
      </c>
      <c r="F311" s="45">
        <f>IF(D311&lt;&gt;E311,IF(D311&gt;E311,1,0),IF(H311&gt;I311,1,0))</f>
        <v>1</v>
      </c>
      <c r="G311" s="45">
        <f>IF(D311&lt;&gt;E311,IF(E311&gt;D311,1,0),IF(I311&gt;H311,1,0))</f>
        <v>0</v>
      </c>
      <c r="H311" s="29"/>
      <c r="I311" s="273"/>
      <c r="J311" s="273"/>
      <c r="K311" s="273"/>
      <c r="L311" s="273"/>
      <c r="M311" s="273"/>
      <c r="N311" s="273"/>
      <c r="O311" s="273"/>
      <c r="P311" s="273"/>
      <c r="Q311" s="29"/>
      <c r="R311" s="8"/>
    </row>
    <row r="312" spans="1:18" ht="13.5" outlineLevel="1" thickBot="1">
      <c r="A312" s="24"/>
      <c r="B312" s="24"/>
      <c r="C312" s="43"/>
      <c r="D312" s="43"/>
      <c r="E312" s="43"/>
      <c r="F312" s="45"/>
      <c r="G312" s="45"/>
      <c r="H312" s="29"/>
      <c r="I312" s="273"/>
      <c r="J312" s="273"/>
      <c r="K312" s="273"/>
      <c r="L312" s="273"/>
      <c r="M312" s="273"/>
      <c r="N312" s="273"/>
      <c r="O312" s="273"/>
      <c r="P312" s="273"/>
      <c r="Q312" s="29"/>
      <c r="R312" s="8"/>
    </row>
    <row r="313" spans="1:18" ht="13.5" outlineLevel="1" thickBot="1">
      <c r="A313" s="23" t="str">
        <f>A299</f>
        <v>Stella Artois</v>
      </c>
      <c r="B313" s="23" t="str">
        <f>B299</f>
        <v>CT Aosta</v>
      </c>
      <c r="C313" s="38"/>
      <c r="D313" s="39">
        <f>SUM(F314:F317)</f>
        <v>4</v>
      </c>
      <c r="E313" s="39">
        <f>SUM(G314:G317)</f>
        <v>0</v>
      </c>
      <c r="F313" s="40"/>
      <c r="G313" s="41"/>
      <c r="H313" s="29"/>
      <c r="I313" s="273"/>
      <c r="J313" s="273"/>
      <c r="K313" s="273"/>
      <c r="L313" s="273"/>
      <c r="M313" s="273"/>
      <c r="N313" s="273"/>
      <c r="O313" s="273"/>
      <c r="P313" s="273"/>
      <c r="Q313" s="42" t="str">
        <f>Q299</f>
        <v>Sparta Spreeathen</v>
      </c>
      <c r="R313" s="8"/>
    </row>
    <row r="314" spans="1:18" outlineLevel="1">
      <c r="A314" s="33" t="s">
        <v>630</v>
      </c>
      <c r="B314" s="33" t="s">
        <v>660</v>
      </c>
      <c r="C314" s="43"/>
      <c r="D314" s="44">
        <v>4</v>
      </c>
      <c r="E314" s="44">
        <v>1</v>
      </c>
      <c r="F314" s="45">
        <f>IF(D314&gt;E314,1,0)</f>
        <v>1</v>
      </c>
      <c r="G314" s="45">
        <f>IF(E314&gt;D314,1,0)</f>
        <v>0</v>
      </c>
      <c r="H314" s="29"/>
      <c r="I314" s="273"/>
      <c r="J314" s="273"/>
      <c r="K314" s="273"/>
      <c r="L314" s="273"/>
      <c r="M314" s="273"/>
      <c r="N314" s="273"/>
      <c r="O314" s="273"/>
      <c r="P314" s="273"/>
      <c r="Q314" s="151"/>
      <c r="R314" s="8"/>
    </row>
    <row r="315" spans="1:18" outlineLevel="1">
      <c r="A315" s="33" t="s">
        <v>628</v>
      </c>
      <c r="B315" s="33" t="s">
        <v>664</v>
      </c>
      <c r="C315" s="43"/>
      <c r="D315" s="44">
        <v>3</v>
      </c>
      <c r="E315" s="44">
        <v>2</v>
      </c>
      <c r="F315" s="45">
        <f>IF(D315&gt;E315,1,0)</f>
        <v>1</v>
      </c>
      <c r="G315" s="45">
        <f>IF(E315&gt;D315,1,0)</f>
        <v>0</v>
      </c>
      <c r="H315" s="29"/>
      <c r="I315" s="273"/>
      <c r="J315" s="273"/>
      <c r="K315" s="273"/>
      <c r="L315" s="273"/>
      <c r="M315" s="273"/>
      <c r="N315" s="273"/>
      <c r="O315" s="273"/>
      <c r="P315" s="273"/>
      <c r="Q315" s="151"/>
      <c r="R315" s="8"/>
    </row>
    <row r="316" spans="1:18" outlineLevel="1">
      <c r="A316" s="33" t="s">
        <v>629</v>
      </c>
      <c r="B316" s="33" t="s">
        <v>661</v>
      </c>
      <c r="C316" s="43"/>
      <c r="D316" s="44">
        <v>1</v>
      </c>
      <c r="E316" s="44">
        <v>0</v>
      </c>
      <c r="F316" s="45">
        <f>IF(D316&gt;E316,1,0)</f>
        <v>1</v>
      </c>
      <c r="G316" s="45">
        <f>IF(E316&gt;D316,1,0)</f>
        <v>0</v>
      </c>
      <c r="H316" s="29"/>
      <c r="I316" s="273"/>
      <c r="J316" s="273"/>
      <c r="K316" s="273"/>
      <c r="L316" s="273"/>
      <c r="M316" s="273"/>
      <c r="N316" s="273"/>
      <c r="O316" s="273"/>
      <c r="P316" s="273"/>
      <c r="Q316" s="151"/>
      <c r="R316" s="8"/>
    </row>
    <row r="317" spans="1:18" outlineLevel="1">
      <c r="A317" s="33" t="s">
        <v>631</v>
      </c>
      <c r="B317" s="33" t="s">
        <v>662</v>
      </c>
      <c r="C317" s="43"/>
      <c r="D317" s="44">
        <v>4</v>
      </c>
      <c r="E317" s="44">
        <v>0</v>
      </c>
      <c r="F317" s="45">
        <f>IF(D317&gt;E317,1,0)</f>
        <v>1</v>
      </c>
      <c r="G317" s="45">
        <f>IF(E317&gt;D317,1,0)</f>
        <v>0</v>
      </c>
      <c r="H317" s="29"/>
      <c r="I317" s="273"/>
      <c r="J317" s="273"/>
      <c r="K317" s="273"/>
      <c r="L317" s="273"/>
      <c r="M317" s="273"/>
      <c r="N317" s="273"/>
      <c r="O317" s="273"/>
      <c r="P317" s="273"/>
      <c r="Q317" s="151"/>
      <c r="R317" s="8"/>
    </row>
    <row r="318" spans="1:18" outlineLevel="1">
      <c r="A318" s="24"/>
      <c r="B318" s="24"/>
      <c r="C318" s="43"/>
      <c r="D318" s="44">
        <f>SUM(D314+D315+D316+D317)</f>
        <v>12</v>
      </c>
      <c r="E318" s="44">
        <f>SUM(E314+E315+E316+E317)</f>
        <v>3</v>
      </c>
      <c r="F318" s="45">
        <f>IF(D318&lt;&gt;E318,IF(D318&gt;E318,1,0),IF(H318&gt;I318,1,0))</f>
        <v>1</v>
      </c>
      <c r="G318" s="45">
        <f>IF(D318&lt;&gt;E318,IF(E318&gt;D318,1,0),IF(I318&gt;H318,1,0))</f>
        <v>0</v>
      </c>
      <c r="H318" s="29"/>
      <c r="I318" s="273"/>
      <c r="J318" s="273"/>
      <c r="K318" s="273"/>
      <c r="L318" s="273"/>
      <c r="M318" s="273"/>
      <c r="N318" s="273"/>
      <c r="O318" s="273"/>
      <c r="P318" s="273"/>
      <c r="Q318" s="29"/>
      <c r="R318" s="8"/>
    </row>
    <row r="319" spans="1:18" ht="13.5" outlineLevel="1" thickBot="1">
      <c r="A319" s="24"/>
      <c r="B319" s="24"/>
      <c r="C319" s="43"/>
      <c r="D319" s="43"/>
      <c r="E319" s="43"/>
      <c r="F319" s="45"/>
      <c r="G319" s="45"/>
      <c r="H319" s="29"/>
      <c r="I319" s="273"/>
      <c r="J319" s="273"/>
      <c r="K319" s="273"/>
      <c r="L319" s="273"/>
      <c r="M319" s="273"/>
      <c r="N319" s="273"/>
      <c r="O319" s="273"/>
      <c r="P319" s="273"/>
      <c r="Q319" s="29"/>
      <c r="R319" s="8"/>
    </row>
    <row r="320" spans="1:18" ht="13.5" outlineLevel="1" thickBot="1">
      <c r="A320" s="46" t="str">
        <f>A300</f>
        <v>TFC Mattersburg</v>
      </c>
      <c r="B320" s="46" t="str">
        <f>B300</f>
        <v>Stella Artois</v>
      </c>
      <c r="C320" s="38"/>
      <c r="D320" s="39">
        <f>SUM(F321:F324)</f>
        <v>2</v>
      </c>
      <c r="E320" s="39">
        <f>SUM(G321:G324)</f>
        <v>1</v>
      </c>
      <c r="F320" s="40"/>
      <c r="G320" s="41"/>
      <c r="H320" s="29"/>
      <c r="I320" s="273"/>
      <c r="J320" s="273"/>
      <c r="K320" s="273"/>
      <c r="L320" s="273"/>
      <c r="M320" s="273"/>
      <c r="N320" s="273"/>
      <c r="O320" s="273"/>
      <c r="P320" s="273"/>
      <c r="Q320" s="42" t="str">
        <f>Q300</f>
        <v>F.lli Bari Reggio Emilia</v>
      </c>
      <c r="R320" s="8"/>
    </row>
    <row r="321" spans="1:18" outlineLevel="1">
      <c r="A321" s="33" t="s">
        <v>683</v>
      </c>
      <c r="B321" s="33" t="s">
        <v>629</v>
      </c>
      <c r="C321" s="43"/>
      <c r="D321" s="44">
        <v>2</v>
      </c>
      <c r="E321" s="44">
        <v>1</v>
      </c>
      <c r="F321" s="45">
        <f>IF(D321&gt;E321,1,0)</f>
        <v>1</v>
      </c>
      <c r="G321" s="45">
        <f>IF(E321&gt;D321,1,0)</f>
        <v>0</v>
      </c>
      <c r="H321" s="29"/>
      <c r="I321" s="273"/>
      <c r="J321" s="273"/>
      <c r="K321" s="273"/>
      <c r="L321" s="273"/>
      <c r="M321" s="273"/>
      <c r="N321" s="273"/>
      <c r="O321" s="273"/>
      <c r="P321" s="273"/>
      <c r="Q321" s="151"/>
      <c r="R321" s="8"/>
    </row>
    <row r="322" spans="1:18" outlineLevel="1">
      <c r="A322" s="33" t="s">
        <v>685</v>
      </c>
      <c r="B322" s="33" t="s">
        <v>688</v>
      </c>
      <c r="C322" s="43"/>
      <c r="D322" s="44">
        <v>0</v>
      </c>
      <c r="E322" s="44">
        <v>5</v>
      </c>
      <c r="F322" s="45">
        <f>IF(D322&gt;E322,1,0)</f>
        <v>0</v>
      </c>
      <c r="G322" s="45">
        <f>IF(E322&gt;D322,1,0)</f>
        <v>1</v>
      </c>
      <c r="H322" s="29"/>
      <c r="I322" s="273"/>
      <c r="J322" s="273"/>
      <c r="K322" s="273"/>
      <c r="L322" s="273"/>
      <c r="M322" s="273"/>
      <c r="N322" s="273"/>
      <c r="O322" s="273"/>
      <c r="P322" s="273"/>
      <c r="Q322" s="151"/>
      <c r="R322" s="8"/>
    </row>
    <row r="323" spans="1:18" outlineLevel="1">
      <c r="A323" s="33" t="s">
        <v>687</v>
      </c>
      <c r="B323" s="33" t="s">
        <v>689</v>
      </c>
      <c r="C323" s="43"/>
      <c r="D323" s="44">
        <v>2</v>
      </c>
      <c r="E323" s="44">
        <v>1</v>
      </c>
      <c r="F323" s="45">
        <f>IF(D323&gt;E323,1,0)</f>
        <v>1</v>
      </c>
      <c r="G323" s="45">
        <f>IF(E323&gt;D323,1,0)</f>
        <v>0</v>
      </c>
      <c r="H323" s="29"/>
      <c r="I323" s="273"/>
      <c r="J323" s="273"/>
      <c r="K323" s="273"/>
      <c r="L323" s="273"/>
      <c r="M323" s="273"/>
      <c r="N323" s="273"/>
      <c r="O323" s="273"/>
      <c r="P323" s="273"/>
      <c r="Q323" s="151" t="s">
        <v>549</v>
      </c>
      <c r="R323" s="8"/>
    </row>
    <row r="324" spans="1:18" outlineLevel="1">
      <c r="A324" s="33" t="s">
        <v>686</v>
      </c>
      <c r="B324" s="33" t="s">
        <v>628</v>
      </c>
      <c r="C324" s="43"/>
      <c r="D324" s="44">
        <v>1</v>
      </c>
      <c r="E324" s="44">
        <v>1</v>
      </c>
      <c r="F324" s="45">
        <f>IF(D324&gt;E324,1,0)</f>
        <v>0</v>
      </c>
      <c r="G324" s="45">
        <f>IF(E324&gt;D324,1,0)</f>
        <v>0</v>
      </c>
      <c r="H324" s="29"/>
      <c r="I324" s="273"/>
      <c r="J324" s="273"/>
      <c r="K324" s="273"/>
      <c r="L324" s="273"/>
      <c r="M324" s="273"/>
      <c r="N324" s="273"/>
      <c r="O324" s="273"/>
      <c r="P324" s="273"/>
      <c r="Q324" s="151" t="s">
        <v>547</v>
      </c>
      <c r="R324" s="8"/>
    </row>
    <row r="325" spans="1:18" outlineLevel="1">
      <c r="A325" s="24"/>
      <c r="B325" s="24"/>
      <c r="C325" s="43"/>
      <c r="D325" s="44">
        <f>SUM(D321+D322+D323+D324)</f>
        <v>5</v>
      </c>
      <c r="E325" s="44">
        <f>SUM(E321+E322+E323+E324)</f>
        <v>8</v>
      </c>
      <c r="F325" s="45">
        <f>IF(D325&lt;&gt;E325,IF(D325&gt;E325,1,0),IF(H325&gt;I325,1,0))</f>
        <v>0</v>
      </c>
      <c r="G325" s="45">
        <f>IF(D325&lt;&gt;E325,IF(E325&gt;D325,1,0),IF(I325&gt;H325,1,0))</f>
        <v>1</v>
      </c>
      <c r="H325" s="29"/>
      <c r="I325" s="273"/>
      <c r="J325" s="273"/>
      <c r="K325" s="273"/>
      <c r="L325" s="273"/>
      <c r="M325" s="273"/>
      <c r="N325" s="273"/>
      <c r="O325" s="273"/>
      <c r="P325" s="273"/>
      <c r="Q325" s="29"/>
      <c r="R325" s="8"/>
    </row>
    <row r="326" spans="1:18" ht="13.5" outlineLevel="1" thickBot="1">
      <c r="A326" s="24"/>
      <c r="B326" s="24"/>
      <c r="C326" s="43"/>
      <c r="D326" s="43"/>
      <c r="E326" s="43"/>
      <c r="F326" s="45"/>
      <c r="G326" s="45"/>
      <c r="H326" s="29"/>
      <c r="I326" s="273"/>
      <c r="J326" s="273"/>
      <c r="K326" s="273"/>
      <c r="L326" s="273"/>
      <c r="M326" s="273"/>
      <c r="N326" s="273"/>
      <c r="O326" s="273"/>
      <c r="P326" s="273"/>
      <c r="Q326" s="29"/>
      <c r="R326" s="8"/>
    </row>
    <row r="327" spans="1:18" ht="13.5" outlineLevel="1" thickBot="1">
      <c r="A327" s="23" t="str">
        <f>A301</f>
        <v>Messina TS</v>
      </c>
      <c r="B327" s="23" t="str">
        <f>B301</f>
        <v>CT Aosta</v>
      </c>
      <c r="C327" s="38"/>
      <c r="D327" s="39">
        <f>SUM(F328:F331)</f>
        <v>4</v>
      </c>
      <c r="E327" s="39">
        <f>SUM(G328:G331)</f>
        <v>0</v>
      </c>
      <c r="F327" s="40"/>
      <c r="G327" s="41"/>
      <c r="H327" s="41"/>
      <c r="I327" s="38"/>
      <c r="J327" s="38"/>
      <c r="K327" s="38"/>
      <c r="L327" s="38"/>
      <c r="M327" s="38"/>
      <c r="N327" s="38"/>
      <c r="O327" s="38"/>
      <c r="P327" s="38"/>
      <c r="Q327" s="42" t="str">
        <f>Q301</f>
        <v>Rain 1970</v>
      </c>
      <c r="R327" s="8"/>
    </row>
    <row r="328" spans="1:18" outlineLevel="1">
      <c r="A328" s="33" t="s">
        <v>657</v>
      </c>
      <c r="B328" s="33" t="s">
        <v>660</v>
      </c>
      <c r="C328" s="43"/>
      <c r="D328" s="44">
        <v>8</v>
      </c>
      <c r="E328" s="44">
        <v>0</v>
      </c>
      <c r="F328" s="45">
        <f>IF(D328&gt;E328,1,0)</f>
        <v>1</v>
      </c>
      <c r="G328" s="45">
        <f>IF(E328&gt;D328,1,0)</f>
        <v>0</v>
      </c>
      <c r="H328" s="47"/>
      <c r="I328" s="43"/>
      <c r="J328" s="43"/>
      <c r="K328" s="43"/>
      <c r="L328" s="43"/>
      <c r="M328" s="43"/>
      <c r="N328" s="43"/>
      <c r="O328" s="43"/>
      <c r="P328" s="43"/>
      <c r="Q328" s="48"/>
      <c r="R328" s="8"/>
    </row>
    <row r="329" spans="1:18" outlineLevel="1">
      <c r="A329" s="33" t="s">
        <v>655</v>
      </c>
      <c r="B329" s="33" t="s">
        <v>661</v>
      </c>
      <c r="C329" s="43"/>
      <c r="D329" s="44">
        <v>3</v>
      </c>
      <c r="E329" s="44">
        <v>0</v>
      </c>
      <c r="F329" s="45">
        <f>IF(D329&gt;E329,1,0)</f>
        <v>1</v>
      </c>
      <c r="G329" s="45">
        <f>IF(E329&gt;D329,1,0)</f>
        <v>0</v>
      </c>
      <c r="H329" s="47"/>
      <c r="I329" s="43"/>
      <c r="J329" s="43"/>
      <c r="K329" s="43"/>
      <c r="L329" s="43"/>
      <c r="M329" s="43"/>
      <c r="N329" s="43"/>
      <c r="O329" s="43"/>
      <c r="P329" s="43"/>
      <c r="Q329" s="48"/>
      <c r="R329" s="8"/>
    </row>
    <row r="330" spans="1:18" outlineLevel="1">
      <c r="A330" s="33" t="s">
        <v>656</v>
      </c>
      <c r="B330" s="33" t="s">
        <v>664</v>
      </c>
      <c r="C330" s="43"/>
      <c r="D330" s="44">
        <v>3</v>
      </c>
      <c r="E330" s="44">
        <v>2</v>
      </c>
      <c r="F330" s="45">
        <f>IF(D330&gt;E330,1,0)</f>
        <v>1</v>
      </c>
      <c r="G330" s="45">
        <f>IF(E330&gt;D330,1,0)</f>
        <v>0</v>
      </c>
      <c r="H330" s="47"/>
      <c r="I330" s="43"/>
      <c r="J330" s="43"/>
      <c r="K330" s="43"/>
      <c r="L330" s="43"/>
      <c r="M330" s="43"/>
      <c r="N330" s="43"/>
      <c r="O330" s="43"/>
      <c r="P330" s="43"/>
      <c r="Q330" s="48"/>
      <c r="R330" s="8"/>
    </row>
    <row r="331" spans="1:18" outlineLevel="1">
      <c r="A331" s="33" t="s">
        <v>684</v>
      </c>
      <c r="B331" s="33" t="s">
        <v>662</v>
      </c>
      <c r="C331" s="43"/>
      <c r="D331" s="44">
        <v>4</v>
      </c>
      <c r="E331" s="44">
        <v>0</v>
      </c>
      <c r="F331" s="45">
        <f>IF(D331&gt;E331,1,0)</f>
        <v>1</v>
      </c>
      <c r="G331" s="45">
        <f>IF(E331&gt;D331,1,0)</f>
        <v>0</v>
      </c>
      <c r="H331" s="47"/>
      <c r="I331" s="43"/>
      <c r="J331" s="43"/>
      <c r="K331" s="43"/>
      <c r="L331" s="43"/>
      <c r="M331" s="43"/>
      <c r="N331" s="43"/>
      <c r="O331" s="43"/>
      <c r="P331" s="43"/>
      <c r="Q331" s="48"/>
      <c r="R331" s="8"/>
    </row>
    <row r="332" spans="1:18" outlineLevel="1">
      <c r="A332" s="24"/>
      <c r="B332" s="24"/>
      <c r="C332" s="43"/>
      <c r="D332" s="44">
        <f>SUM(D328+D329+D330+D331)</f>
        <v>18</v>
      </c>
      <c r="E332" s="44">
        <f>SUM(E328+E329+E330+E331)</f>
        <v>2</v>
      </c>
      <c r="F332" s="45">
        <f>IF(D332&lt;&gt;E332,IF(D332&gt;E332,1,0),IF(H332&gt;I332,1,0))</f>
        <v>1</v>
      </c>
      <c r="G332" s="45">
        <f>IF(D332&lt;&gt;E332,IF(E332&gt;D332,1,0),IF(I332&gt;H332,1,0))</f>
        <v>0</v>
      </c>
      <c r="H332" s="47"/>
      <c r="I332" s="43"/>
      <c r="J332" s="43"/>
      <c r="K332" s="43"/>
      <c r="L332" s="43"/>
      <c r="M332" s="43"/>
      <c r="N332" s="43"/>
      <c r="O332" s="43"/>
      <c r="P332" s="43"/>
      <c r="Q332" s="24"/>
      <c r="R332" s="8"/>
    </row>
    <row r="333" spans="1:18" ht="13.5" outlineLevel="1" thickBot="1">
      <c r="A333" s="24"/>
      <c r="B333" s="24"/>
      <c r="C333" s="43"/>
      <c r="D333" s="43"/>
      <c r="E333" s="43"/>
      <c r="F333" s="45"/>
      <c r="G333" s="45"/>
      <c r="H333" s="47"/>
      <c r="I333" s="43"/>
      <c r="J333" s="43"/>
      <c r="K333" s="43"/>
      <c r="L333" s="43"/>
      <c r="M333" s="43"/>
      <c r="N333" s="43"/>
      <c r="O333" s="43"/>
      <c r="P333" s="43"/>
      <c r="Q333" s="24"/>
      <c r="R333" s="8"/>
    </row>
    <row r="334" spans="1:18" ht="13.5" outlineLevel="1" thickBot="1">
      <c r="A334" s="23" t="str">
        <f>A302</f>
        <v>TFC Mattersburg</v>
      </c>
      <c r="B334" s="23" t="str">
        <f>B302</f>
        <v>CT Aosta</v>
      </c>
      <c r="C334" s="38"/>
      <c r="D334" s="39">
        <f>SUM(F335:F338)</f>
        <v>4</v>
      </c>
      <c r="E334" s="39">
        <f>SUM(G335:G338)</f>
        <v>0</v>
      </c>
      <c r="F334" s="40"/>
      <c r="G334" s="41"/>
      <c r="H334" s="41"/>
      <c r="I334" s="38"/>
      <c r="J334" s="38"/>
      <c r="K334" s="38"/>
      <c r="L334" s="38"/>
      <c r="M334" s="38"/>
      <c r="N334" s="38"/>
      <c r="O334" s="38"/>
      <c r="P334" s="38"/>
      <c r="Q334" s="42" t="str">
        <f>Q302</f>
        <v>Virtus 4 Strade</v>
      </c>
      <c r="R334" s="8"/>
    </row>
    <row r="335" spans="1:18" outlineLevel="1">
      <c r="A335" s="33" t="s">
        <v>683</v>
      </c>
      <c r="B335" s="33" t="s">
        <v>660</v>
      </c>
      <c r="C335" s="43"/>
      <c r="D335" s="44">
        <v>7</v>
      </c>
      <c r="E335" s="44">
        <v>1</v>
      </c>
      <c r="F335" s="45">
        <f>IF(D335&gt;E335,1,0)</f>
        <v>1</v>
      </c>
      <c r="G335" s="45">
        <f>IF(E335&gt;D335,1,0)</f>
        <v>0</v>
      </c>
      <c r="H335" s="47"/>
      <c r="I335" s="43"/>
      <c r="J335" s="43"/>
      <c r="K335" s="43"/>
      <c r="L335" s="43"/>
      <c r="M335" s="43"/>
      <c r="N335" s="43"/>
      <c r="O335" s="43"/>
      <c r="P335" s="43"/>
      <c r="Q335" s="33" t="s">
        <v>644</v>
      </c>
      <c r="R335" s="8"/>
    </row>
    <row r="336" spans="1:18" outlineLevel="1">
      <c r="A336" s="33" t="s">
        <v>685</v>
      </c>
      <c r="B336" s="33" t="s">
        <v>661</v>
      </c>
      <c r="C336" s="43"/>
      <c r="D336" s="44">
        <v>1</v>
      </c>
      <c r="E336" s="44">
        <v>0</v>
      </c>
      <c r="F336" s="45">
        <f>IF(D336&gt;E336,1,0)</f>
        <v>1</v>
      </c>
      <c r="G336" s="45">
        <f>IF(E336&gt;D336,1,0)</f>
        <v>0</v>
      </c>
      <c r="H336" s="47"/>
      <c r="I336" s="43"/>
      <c r="J336" s="43"/>
      <c r="K336" s="43"/>
      <c r="L336" s="43"/>
      <c r="M336" s="43"/>
      <c r="N336" s="43"/>
      <c r="O336" s="43"/>
      <c r="P336" s="43"/>
      <c r="Q336" s="33" t="s">
        <v>638</v>
      </c>
      <c r="R336" s="8"/>
    </row>
    <row r="337" spans="1:18" outlineLevel="1">
      <c r="A337" s="33" t="s">
        <v>687</v>
      </c>
      <c r="B337" s="33" t="s">
        <v>662</v>
      </c>
      <c r="C337" s="43"/>
      <c r="D337" s="44">
        <v>9</v>
      </c>
      <c r="E337" s="44">
        <v>0</v>
      </c>
      <c r="F337" s="45">
        <f>IF(D337&gt;E337,1,0)</f>
        <v>1</v>
      </c>
      <c r="G337" s="45">
        <f>IF(E337&gt;D337,1,0)</f>
        <v>0</v>
      </c>
      <c r="H337" s="47"/>
      <c r="I337" s="43"/>
      <c r="J337" s="43"/>
      <c r="K337" s="43"/>
      <c r="L337" s="43"/>
      <c r="M337" s="43"/>
      <c r="N337" s="43"/>
      <c r="O337" s="43"/>
      <c r="P337" s="43"/>
      <c r="Q337" s="33" t="s">
        <v>640</v>
      </c>
      <c r="R337" s="8"/>
    </row>
    <row r="338" spans="1:18" outlineLevel="1">
      <c r="A338" s="33" t="s">
        <v>686</v>
      </c>
      <c r="B338" s="33" t="s">
        <v>664</v>
      </c>
      <c r="C338" s="43"/>
      <c r="D338" s="44">
        <v>4</v>
      </c>
      <c r="E338" s="44">
        <v>2</v>
      </c>
      <c r="F338" s="45">
        <f>IF(D338&gt;E338,1,0)</f>
        <v>1</v>
      </c>
      <c r="G338" s="45">
        <f>IF(E338&gt;D338,1,0)</f>
        <v>0</v>
      </c>
      <c r="H338" s="47"/>
      <c r="I338" s="43"/>
      <c r="J338" s="43"/>
      <c r="K338" s="43"/>
      <c r="L338" s="43"/>
      <c r="M338" s="43"/>
      <c r="N338" s="43"/>
      <c r="O338" s="43"/>
      <c r="P338" s="43"/>
      <c r="Q338" s="33" t="s">
        <v>642</v>
      </c>
      <c r="R338" s="8"/>
    </row>
    <row r="339" spans="1:18" outlineLevel="1">
      <c r="A339" s="24"/>
      <c r="B339" s="24"/>
      <c r="C339" s="43"/>
      <c r="D339" s="44">
        <f>SUM(D335+D336+D337+D338)</f>
        <v>21</v>
      </c>
      <c r="E339" s="44">
        <f>SUM(E335+E336+E337+E338)</f>
        <v>3</v>
      </c>
      <c r="F339" s="45">
        <f>IF(D339&lt;&gt;E339,IF(D339&gt;E339,1,0),IF(H339&gt;I339,1,0))</f>
        <v>1</v>
      </c>
      <c r="G339" s="45">
        <f>IF(D339&lt;&gt;E339,IF(E339&gt;D339,1,0),IF(I339&gt;H339,1,0))</f>
        <v>0</v>
      </c>
      <c r="H339" s="47"/>
      <c r="I339" s="43"/>
      <c r="J339" s="43"/>
      <c r="K339" s="43"/>
      <c r="L339" s="43"/>
      <c r="M339" s="43"/>
      <c r="N339" s="43"/>
      <c r="O339" s="43"/>
      <c r="P339" s="43"/>
      <c r="Q339" s="24"/>
      <c r="R339" s="8"/>
    </row>
    <row r="340" spans="1:18" ht="13.5" outlineLevel="1" thickBot="1">
      <c r="A340" s="24"/>
      <c r="B340" s="24"/>
      <c r="C340" s="43"/>
      <c r="D340" s="43"/>
      <c r="E340" s="43"/>
      <c r="F340" s="45"/>
      <c r="G340" s="45"/>
      <c r="H340" s="47"/>
      <c r="I340" s="43"/>
      <c r="J340" s="43"/>
      <c r="K340" s="43"/>
      <c r="L340" s="43"/>
      <c r="M340" s="43"/>
      <c r="N340" s="43"/>
      <c r="O340" s="43"/>
      <c r="P340" s="43"/>
      <c r="Q340" s="24"/>
      <c r="R340" s="8"/>
    </row>
    <row r="341" spans="1:18" ht="13.5" outlineLevel="1" thickBot="1">
      <c r="A341" s="46" t="str">
        <f>A303</f>
        <v>Stella Artois</v>
      </c>
      <c r="B341" s="46" t="str">
        <f>B303</f>
        <v>Messina TS</v>
      </c>
      <c r="C341" s="38"/>
      <c r="D341" s="39">
        <f>SUM(F342:F345)</f>
        <v>3</v>
      </c>
      <c r="E341" s="39">
        <f>SUM(G342:G345)</f>
        <v>1</v>
      </c>
      <c r="F341" s="40"/>
      <c r="G341" s="41"/>
      <c r="H341" s="41"/>
      <c r="I341" s="38"/>
      <c r="J341" s="38"/>
      <c r="K341" s="38"/>
      <c r="L341" s="38"/>
      <c r="M341" s="38"/>
      <c r="N341" s="38"/>
      <c r="O341" s="38"/>
      <c r="P341" s="38"/>
      <c r="Q341" s="42" t="str">
        <f>Q303</f>
        <v>Master Sanremo 2</v>
      </c>
      <c r="R341" s="8"/>
    </row>
    <row r="342" spans="1:18" outlineLevel="1">
      <c r="A342" s="33" t="s">
        <v>628</v>
      </c>
      <c r="B342" s="33" t="s">
        <v>657</v>
      </c>
      <c r="C342" s="43"/>
      <c r="D342" s="44">
        <v>3</v>
      </c>
      <c r="E342" s="44">
        <v>2</v>
      </c>
      <c r="F342" s="45">
        <f>IF(D342&gt;E342,1,0)</f>
        <v>1</v>
      </c>
      <c r="G342" s="45">
        <f>IF(E342&gt;D342,1,0)</f>
        <v>0</v>
      </c>
      <c r="H342" s="47"/>
      <c r="I342" s="43"/>
      <c r="J342" s="43"/>
      <c r="K342" s="43"/>
      <c r="L342" s="43"/>
      <c r="M342" s="43"/>
      <c r="N342" s="43"/>
      <c r="O342" s="43"/>
      <c r="P342" s="43"/>
      <c r="Q342" s="33" t="s">
        <v>646</v>
      </c>
      <c r="R342" s="8"/>
    </row>
    <row r="343" spans="1:18" outlineLevel="1">
      <c r="A343" s="33" t="s">
        <v>688</v>
      </c>
      <c r="B343" s="33" t="s">
        <v>655</v>
      </c>
      <c r="C343" s="43"/>
      <c r="D343" s="44">
        <v>3</v>
      </c>
      <c r="E343" s="44">
        <v>0</v>
      </c>
      <c r="F343" s="45">
        <f>IF(D343&gt;E343,1,0)</f>
        <v>1</v>
      </c>
      <c r="G343" s="45">
        <f>IF(E343&gt;D343,1,0)</f>
        <v>0</v>
      </c>
      <c r="H343" s="47"/>
      <c r="I343" s="43"/>
      <c r="J343" s="43"/>
      <c r="K343" s="43"/>
      <c r="L343" s="43"/>
      <c r="M343" s="43"/>
      <c r="N343" s="43"/>
      <c r="O343" s="43"/>
      <c r="P343" s="43"/>
      <c r="Q343" s="33" t="s">
        <v>650</v>
      </c>
      <c r="R343" s="8"/>
    </row>
    <row r="344" spans="1:18" outlineLevel="1">
      <c r="A344" s="33" t="s">
        <v>689</v>
      </c>
      <c r="B344" s="33" t="s">
        <v>684</v>
      </c>
      <c r="C344" s="43"/>
      <c r="D344" s="44">
        <v>2</v>
      </c>
      <c r="E344" s="44">
        <v>0</v>
      </c>
      <c r="F344" s="45">
        <f>IF(D344&gt;E344,1,0)</f>
        <v>1</v>
      </c>
      <c r="G344" s="45">
        <f>IF(E344&gt;D344,1,0)</f>
        <v>0</v>
      </c>
      <c r="H344" s="47"/>
      <c r="I344" s="43"/>
      <c r="J344" s="43"/>
      <c r="K344" s="43"/>
      <c r="L344" s="43"/>
      <c r="M344" s="43"/>
      <c r="N344" s="43"/>
      <c r="O344" s="43"/>
      <c r="P344" s="43"/>
      <c r="Q344" s="33" t="s">
        <v>648</v>
      </c>
      <c r="R344" s="8"/>
    </row>
    <row r="345" spans="1:18" outlineLevel="1">
      <c r="A345" s="33" t="s">
        <v>690</v>
      </c>
      <c r="B345" s="33" t="s">
        <v>656</v>
      </c>
      <c r="C345" s="43"/>
      <c r="D345" s="44">
        <v>1</v>
      </c>
      <c r="E345" s="44">
        <v>2</v>
      </c>
      <c r="F345" s="45">
        <f>IF(D345&gt;E345,1,0)</f>
        <v>0</v>
      </c>
      <c r="G345" s="45">
        <f>IF(E345&gt;D345,1,0)</f>
        <v>1</v>
      </c>
      <c r="H345" s="47"/>
      <c r="I345" s="43"/>
      <c r="J345" s="43"/>
      <c r="K345" s="43"/>
      <c r="L345" s="43"/>
      <c r="M345" s="43"/>
      <c r="N345" s="43"/>
      <c r="O345" s="43"/>
      <c r="P345" s="43"/>
      <c r="Q345" s="33" t="s">
        <v>652</v>
      </c>
      <c r="R345" s="8"/>
    </row>
    <row r="346" spans="1:18" outlineLevel="1">
      <c r="A346" s="24"/>
      <c r="B346" s="24"/>
      <c r="C346" s="43"/>
      <c r="D346" s="44">
        <f>SUM(D342+D343+D344+D345)</f>
        <v>9</v>
      </c>
      <c r="E346" s="44">
        <f>SUM(E342+E343+E344+E345)</f>
        <v>4</v>
      </c>
      <c r="F346" s="45">
        <f>IF(D346&lt;&gt;E346,IF(D346&gt;E346,1,0),IF(H346&gt;I346,1,0))</f>
        <v>1</v>
      </c>
      <c r="G346" s="45">
        <f>IF(D346&lt;&gt;E346,IF(E346&gt;D346,1,0),IF(I346&gt;H346,1,0))</f>
        <v>0</v>
      </c>
      <c r="H346" s="47"/>
      <c r="I346" s="43"/>
      <c r="J346" s="43"/>
      <c r="K346" s="43"/>
      <c r="L346" s="43"/>
      <c r="M346" s="43"/>
      <c r="N346" s="43"/>
      <c r="O346" s="43"/>
      <c r="P346" s="43"/>
      <c r="Q346" s="21"/>
      <c r="R346" s="8"/>
    </row>
    <row r="347" spans="1:18" outlineLevel="1">
      <c r="R347" s="8"/>
    </row>
    <row r="348" spans="1:18" ht="19.5">
      <c r="A348" s="16" t="s">
        <v>691</v>
      </c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8"/>
    </row>
    <row r="349" spans="1:18">
      <c r="A349" s="18" t="s">
        <v>529</v>
      </c>
      <c r="B349" s="18"/>
      <c r="C349" s="19" t="s">
        <v>530</v>
      </c>
      <c r="D349" s="273" t="s">
        <v>531</v>
      </c>
      <c r="E349" s="273" t="s">
        <v>532</v>
      </c>
      <c r="F349" s="20" t="s">
        <v>533</v>
      </c>
      <c r="G349" s="20" t="s">
        <v>534</v>
      </c>
      <c r="H349" s="20" t="s">
        <v>535</v>
      </c>
      <c r="I349" s="273" t="s">
        <v>536</v>
      </c>
      <c r="J349" s="273" t="s">
        <v>537</v>
      </c>
      <c r="K349" s="273" t="s">
        <v>538</v>
      </c>
      <c r="L349" s="273" t="s">
        <v>539</v>
      </c>
      <c r="M349" s="273" t="s">
        <v>540</v>
      </c>
      <c r="N349" s="273"/>
      <c r="O349" s="273"/>
      <c r="P349" s="21"/>
      <c r="Q349" s="18" t="s">
        <v>541</v>
      </c>
      <c r="R349" s="8"/>
    </row>
    <row r="350" spans="1:18">
      <c r="A350" s="149" t="str">
        <f>Iscritti!B15</f>
        <v>Valletta</v>
      </c>
      <c r="B350" s="24"/>
      <c r="C350" s="38">
        <f>3*E350+F350</f>
        <v>9</v>
      </c>
      <c r="D350" s="43">
        <f>SUM(E350:G350)</f>
        <v>3</v>
      </c>
      <c r="E350" s="43">
        <f>SUM(F355+F357+F359)</f>
        <v>3</v>
      </c>
      <c r="F350" s="43">
        <f>SUM(G355+G357+G359)</f>
        <v>0</v>
      </c>
      <c r="G350" s="43">
        <f>SUM(H355+H357+H359)</f>
        <v>0</v>
      </c>
      <c r="H350" s="47">
        <f>SUM(D355,D357,D359)</f>
        <v>9</v>
      </c>
      <c r="I350" s="47">
        <f>SUM(E355,E357,E359)</f>
        <v>2</v>
      </c>
      <c r="J350" s="43">
        <f>H350-I350</f>
        <v>7</v>
      </c>
      <c r="K350" s="43">
        <f>D368+D382+D396</f>
        <v>30</v>
      </c>
      <c r="L350" s="43">
        <f>E368+E382+E396</f>
        <v>12</v>
      </c>
      <c r="M350" s="43">
        <f>K350-L350</f>
        <v>18</v>
      </c>
      <c r="N350" s="25">
        <f>(C350*10000)+(J350*1000)+(H350*100)+(M350*10)+K350</f>
        <v>98110</v>
      </c>
      <c r="O350" s="25" t="str">
        <f>+A350</f>
        <v>Valletta</v>
      </c>
      <c r="P350" s="25">
        <f>LARGE(N350:N353,1)</f>
        <v>98110</v>
      </c>
      <c r="Q350" s="137" t="str">
        <f>IF(SUM(C350:C353)=0,"",VLOOKUP(P350,N350:O353,2,FALSE))</f>
        <v>Valletta</v>
      </c>
      <c r="R350" s="8"/>
    </row>
    <row r="351" spans="1:18">
      <c r="A351" s="149" t="str">
        <f>Iscritti!B23</f>
        <v>Foggia</v>
      </c>
      <c r="B351" s="24"/>
      <c r="C351" s="38">
        <f>3*E351+F351</f>
        <v>3</v>
      </c>
      <c r="D351" s="43">
        <f>SUM(E351:G351)</f>
        <v>3</v>
      </c>
      <c r="E351" s="43">
        <f>SUM(F356+H357+F360)</f>
        <v>1</v>
      </c>
      <c r="F351" s="43">
        <f>SUM(G356+G357+G360)</f>
        <v>0</v>
      </c>
      <c r="G351" s="43">
        <f>SUM(H356+F357+H360)</f>
        <v>2</v>
      </c>
      <c r="H351" s="47">
        <f>SUM(D356,E357,D360)</f>
        <v>5</v>
      </c>
      <c r="I351" s="47">
        <f>SUM(E356,D357,E360)</f>
        <v>4</v>
      </c>
      <c r="J351" s="43">
        <f>H351-I351</f>
        <v>1</v>
      </c>
      <c r="K351" s="43">
        <f>D375+E382+D403</f>
        <v>20</v>
      </c>
      <c r="L351" s="43">
        <f>E375+D382+E403</f>
        <v>14</v>
      </c>
      <c r="M351" s="43">
        <f>K351-L351</f>
        <v>6</v>
      </c>
      <c r="N351" s="25">
        <f>(C351*10000)+(J351*1000)+(H351*100)+(M351*10)+K351</f>
        <v>31580</v>
      </c>
      <c r="O351" s="25" t="str">
        <f>+A351</f>
        <v>Foggia</v>
      </c>
      <c r="P351" s="25">
        <f>LARGE(N350:N353,2)</f>
        <v>61528</v>
      </c>
      <c r="Q351" s="137" t="str">
        <f>IF(SUM(C350:C353)=0,"",VLOOKUP(P351,N350:O353,2,FALSE))</f>
        <v>Grosseto</v>
      </c>
      <c r="R351" s="8"/>
    </row>
    <row r="352" spans="1:18">
      <c r="A352" s="149" t="str">
        <f>Iscritti!B29</f>
        <v>Grosseto</v>
      </c>
      <c r="B352" s="24"/>
      <c r="C352" s="38">
        <f>3*E352+F352</f>
        <v>6</v>
      </c>
      <c r="D352" s="43">
        <f>SUM(E352:G352)</f>
        <v>3</v>
      </c>
      <c r="E352" s="43">
        <f>SUM(H355+F358+H360)</f>
        <v>2</v>
      </c>
      <c r="F352" s="43">
        <f>SUM(G355+G358+G360)</f>
        <v>0</v>
      </c>
      <c r="G352" s="43">
        <f>SUM(F355+H358+F360)</f>
        <v>1</v>
      </c>
      <c r="H352" s="47">
        <f>SUM(E355,D358,E360)</f>
        <v>5</v>
      </c>
      <c r="I352" s="47">
        <f>SUM(D355,E358,D360)</f>
        <v>4</v>
      </c>
      <c r="J352" s="43">
        <f>H352-I352</f>
        <v>1</v>
      </c>
      <c r="K352" s="43">
        <f>E368+D389+E403</f>
        <v>18</v>
      </c>
      <c r="L352" s="43">
        <f>D368+E389+D403</f>
        <v>17</v>
      </c>
      <c r="M352" s="43">
        <f>K352-L352</f>
        <v>1</v>
      </c>
      <c r="N352" s="25">
        <f>(C352*10000)+(J352*1000)+(H352*100)+(M352*10)+K352</f>
        <v>61528</v>
      </c>
      <c r="O352" s="25" t="str">
        <f>+A352</f>
        <v>Grosseto</v>
      </c>
      <c r="P352" s="25">
        <f>LARGE(N350:N353,3)</f>
        <v>31580</v>
      </c>
      <c r="Q352" s="137" t="str">
        <f>IF(SUM(C350:C353)=0,"",VLOOKUP(P352,N350:O353,2,FALSE))</f>
        <v>Foggia</v>
      </c>
      <c r="R352" s="8"/>
    </row>
    <row r="353" spans="1:18">
      <c r="A353" s="149" t="str">
        <f>Iscritti!B33</f>
        <v>Stradivari 2</v>
      </c>
      <c r="B353" s="24"/>
      <c r="C353" s="38">
        <f>3*E353+F353</f>
        <v>0</v>
      </c>
      <c r="D353" s="43">
        <f>SUM(E353:G353)</f>
        <v>3</v>
      </c>
      <c r="E353" s="43">
        <f>SUM(H356+H358+H359)</f>
        <v>0</v>
      </c>
      <c r="F353" s="43">
        <f>SUM(G356+G358+G359)</f>
        <v>0</v>
      </c>
      <c r="G353" s="43">
        <f>SUM(F356+F358+F359)</f>
        <v>3</v>
      </c>
      <c r="H353" s="47">
        <f>SUM(E356,E358,E359)</f>
        <v>1</v>
      </c>
      <c r="I353" s="47">
        <f>SUM(D356,D358,D359)</f>
        <v>10</v>
      </c>
      <c r="J353" s="43">
        <f>H353-I353</f>
        <v>-9</v>
      </c>
      <c r="K353" s="43">
        <f>E375+E389+E396</f>
        <v>9</v>
      </c>
      <c r="L353" s="43">
        <f>D375+D389+D396</f>
        <v>34</v>
      </c>
      <c r="M353" s="43">
        <f>K353-L353</f>
        <v>-25</v>
      </c>
      <c r="N353" s="25">
        <f>(C353*10000)+(J353*1000)+(H353*100)+(M353*10)+K353</f>
        <v>-9141</v>
      </c>
      <c r="O353" s="25" t="str">
        <f>+A353</f>
        <v>Stradivari 2</v>
      </c>
      <c r="P353" s="25">
        <f>LARGE(N350:N353,4)</f>
        <v>-9141</v>
      </c>
      <c r="Q353" s="137" t="str">
        <f>IF(SUM(C350:C353)=0,"",VLOOKUP(P353,N350:O353,2,FALSE))</f>
        <v>Stradivari 2</v>
      </c>
      <c r="R353" s="8"/>
    </row>
    <row r="354" spans="1:18" ht="13.5" thickBot="1">
      <c r="A354" s="18" t="s">
        <v>542</v>
      </c>
      <c r="B354" s="18"/>
      <c r="C354" s="273"/>
      <c r="D354" s="286" t="s">
        <v>543</v>
      </c>
      <c r="E354" s="286"/>
      <c r="F354" s="27"/>
      <c r="G354" s="27"/>
      <c r="H354" s="29"/>
      <c r="I354" s="273"/>
      <c r="J354" s="273"/>
      <c r="K354" s="273"/>
      <c r="L354" s="273"/>
      <c r="M354" s="273"/>
      <c r="N354" s="273"/>
      <c r="O354" s="273"/>
      <c r="P354" s="273"/>
      <c r="Q354" s="29" t="s">
        <v>544</v>
      </c>
      <c r="R354" s="8"/>
    </row>
    <row r="355" spans="1:18" ht="13.5" thickBot="1">
      <c r="A355" s="31" t="str">
        <f>A350</f>
        <v>Valletta</v>
      </c>
      <c r="B355" s="31" t="str">
        <f>A352</f>
        <v>Grosseto</v>
      </c>
      <c r="C355" s="273"/>
      <c r="D355" s="138">
        <f>IF(Turnisabato!E15="","",Turnisabato!E15)</f>
        <v>3</v>
      </c>
      <c r="E355" s="138">
        <f>IF(Turnisabato!F15="","",Turnisabato!F15)</f>
        <v>1</v>
      </c>
      <c r="F355" s="32">
        <f t="shared" ref="F355:F360" si="18">IF(D355&gt;E355,1,0)</f>
        <v>1</v>
      </c>
      <c r="G355" s="32">
        <f t="shared" ref="G355:G360" si="19">IF(D355="",0,IF(D355=E355,1,0))</f>
        <v>0</v>
      </c>
      <c r="H355" s="32">
        <f t="shared" ref="H355:H360" si="20">IF(D355&lt;E355,1,0)</f>
        <v>0</v>
      </c>
      <c r="I355" s="273"/>
      <c r="J355" s="273"/>
      <c r="K355" s="273"/>
      <c r="L355" s="273"/>
      <c r="M355" s="273"/>
      <c r="N355" s="273"/>
      <c r="O355" s="273"/>
      <c r="P355" s="28"/>
      <c r="Q355" s="33" t="str">
        <f>A179</f>
        <v>Wiener Neustadt</v>
      </c>
      <c r="R355" s="8"/>
    </row>
    <row r="356" spans="1:18" ht="13.5" thickBot="1">
      <c r="A356" s="31" t="str">
        <f>A351</f>
        <v>Foggia</v>
      </c>
      <c r="B356" s="31" t="str">
        <f>A353</f>
        <v>Stradivari 2</v>
      </c>
      <c r="C356" s="273"/>
      <c r="D356" s="138">
        <f>IF(Turnisabato!E16="","",Turnisabato!E16)</f>
        <v>4</v>
      </c>
      <c r="E356" s="138">
        <f>IF(Turnisabato!F16="","",Turnisabato!F16)</f>
        <v>0</v>
      </c>
      <c r="F356" s="32">
        <f t="shared" si="18"/>
        <v>1</v>
      </c>
      <c r="G356" s="32">
        <f t="shared" si="19"/>
        <v>0</v>
      </c>
      <c r="H356" s="32">
        <f t="shared" si="20"/>
        <v>0</v>
      </c>
      <c r="I356" s="273"/>
      <c r="J356" s="273"/>
      <c r="K356" s="273"/>
      <c r="L356" s="273"/>
      <c r="M356" s="273"/>
      <c r="N356" s="273"/>
      <c r="O356" s="273"/>
      <c r="P356" s="28"/>
      <c r="Q356" s="33" t="str">
        <f>A180</f>
        <v>Napoli Fighters</v>
      </c>
      <c r="R356" s="8"/>
    </row>
    <row r="357" spans="1:18" ht="13.5" thickBot="1">
      <c r="A357" s="31" t="str">
        <f>A350</f>
        <v>Valletta</v>
      </c>
      <c r="B357" s="31" t="str">
        <f>A351</f>
        <v>Foggia</v>
      </c>
      <c r="C357" s="273"/>
      <c r="D357" s="138">
        <f>IF(Turnisabato!E43="","",Turnisabato!E43)</f>
        <v>3</v>
      </c>
      <c r="E357" s="138">
        <f>IF(Turnisabato!F43="","",Turnisabato!F43)</f>
        <v>1</v>
      </c>
      <c r="F357" s="32">
        <f t="shared" si="18"/>
        <v>1</v>
      </c>
      <c r="G357" s="32">
        <f t="shared" si="19"/>
        <v>0</v>
      </c>
      <c r="H357" s="32">
        <f t="shared" si="20"/>
        <v>0</v>
      </c>
      <c r="I357" s="273"/>
      <c r="J357" s="273"/>
      <c r="K357" s="273"/>
      <c r="L357" s="273"/>
      <c r="M357" s="273"/>
      <c r="N357" s="273"/>
      <c r="O357" s="273"/>
      <c r="P357" s="28"/>
      <c r="Q357" s="33" t="str">
        <f>A65</f>
        <v>Tiburones FM</v>
      </c>
      <c r="R357" s="8"/>
    </row>
    <row r="358" spans="1:18" ht="13.5" thickBot="1">
      <c r="A358" s="31" t="str">
        <f>A352</f>
        <v>Grosseto</v>
      </c>
      <c r="B358" s="31" t="str">
        <f>A353</f>
        <v>Stradivari 2</v>
      </c>
      <c r="C358" s="34"/>
      <c r="D358" s="138">
        <f>IF(Turnisabato!E44="","",Turnisabato!E44)</f>
        <v>3</v>
      </c>
      <c r="E358" s="138">
        <f>IF(Turnisabato!F44="","",Turnisabato!F44)</f>
        <v>1</v>
      </c>
      <c r="F358" s="32">
        <f t="shared" si="18"/>
        <v>1</v>
      </c>
      <c r="G358" s="32">
        <f t="shared" si="19"/>
        <v>0</v>
      </c>
      <c r="H358" s="32">
        <f t="shared" si="20"/>
        <v>0</v>
      </c>
      <c r="I358" s="32"/>
      <c r="J358" s="32"/>
      <c r="K358" s="32"/>
      <c r="L358" s="32"/>
      <c r="M358" s="32"/>
      <c r="N358" s="32"/>
      <c r="O358" s="32"/>
      <c r="P358" s="35"/>
      <c r="Q358" s="33" t="str">
        <f>A11</f>
        <v>Atletico Pisa</v>
      </c>
      <c r="R358" s="8"/>
    </row>
    <row r="359" spans="1:18" ht="13.5" thickBot="1">
      <c r="A359" s="31" t="str">
        <f>A350</f>
        <v>Valletta</v>
      </c>
      <c r="B359" s="31" t="str">
        <f>A353</f>
        <v>Stradivari 2</v>
      </c>
      <c r="C359" s="37"/>
      <c r="D359" s="138">
        <f>IF(Turnisabato!E71="","",Turnisabato!E71)</f>
        <v>3</v>
      </c>
      <c r="E359" s="138">
        <f>IF(Turnisabato!F71="","",Turnisabato!F71)</f>
        <v>0</v>
      </c>
      <c r="F359" s="32">
        <f t="shared" si="18"/>
        <v>1</v>
      </c>
      <c r="G359" s="32">
        <f t="shared" si="19"/>
        <v>0</v>
      </c>
      <c r="H359" s="32">
        <f t="shared" si="20"/>
        <v>0</v>
      </c>
      <c r="I359" s="32"/>
      <c r="J359" s="32"/>
      <c r="K359" s="32"/>
      <c r="L359" s="32"/>
      <c r="M359" s="32"/>
      <c r="N359" s="32"/>
      <c r="O359" s="32"/>
      <c r="P359" s="35"/>
      <c r="Q359" s="33" t="str">
        <f>A122</f>
        <v>Fiamme Azzurre</v>
      </c>
      <c r="R359" s="8"/>
    </row>
    <row r="360" spans="1:18" ht="13.5" thickBot="1">
      <c r="A360" s="31" t="str">
        <f>A351</f>
        <v>Foggia</v>
      </c>
      <c r="B360" s="31" t="str">
        <f>A352</f>
        <v>Grosseto</v>
      </c>
      <c r="C360" s="37"/>
      <c r="D360" s="138">
        <f>IF(Turnisabato!E72="","",Turnisabato!E72)</f>
        <v>0</v>
      </c>
      <c r="E360" s="138">
        <f>IF(Turnisabato!F72="","",Turnisabato!F72)</f>
        <v>1</v>
      </c>
      <c r="F360" s="32">
        <f t="shared" si="18"/>
        <v>0</v>
      </c>
      <c r="G360" s="32">
        <f t="shared" si="19"/>
        <v>0</v>
      </c>
      <c r="H360" s="32">
        <f t="shared" si="20"/>
        <v>1</v>
      </c>
      <c r="I360" s="32"/>
      <c r="J360" s="32"/>
      <c r="K360" s="32"/>
      <c r="L360" s="32"/>
      <c r="M360" s="32"/>
      <c r="N360" s="32"/>
      <c r="O360" s="32"/>
      <c r="P360" s="35"/>
      <c r="Q360" s="33" t="str">
        <f>A123</f>
        <v>Sparta Spreeathen</v>
      </c>
      <c r="R360" s="8"/>
    </row>
    <row r="361" spans="1:18">
      <c r="A361" s="23"/>
      <c r="B361" s="23"/>
      <c r="C361" s="37"/>
      <c r="D361" s="37"/>
      <c r="E361" s="37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5"/>
      <c r="Q361" s="24"/>
      <c r="R361" s="8"/>
    </row>
    <row r="362" spans="1:18" ht="13.5" outlineLevel="1" thickBot="1">
      <c r="A362" s="18" t="s">
        <v>542</v>
      </c>
      <c r="B362" s="18"/>
      <c r="C362" s="273"/>
      <c r="D362" s="286" t="s">
        <v>543</v>
      </c>
      <c r="E362" s="286"/>
      <c r="F362" s="27"/>
      <c r="G362" s="27"/>
      <c r="H362" s="29"/>
      <c r="I362" s="273"/>
      <c r="J362" s="273"/>
      <c r="K362" s="273"/>
      <c r="L362" s="273"/>
      <c r="M362" s="273"/>
      <c r="N362" s="273"/>
      <c r="O362" s="273"/>
      <c r="P362" s="273"/>
      <c r="Q362" s="29" t="s">
        <v>544</v>
      </c>
      <c r="R362" s="8"/>
    </row>
    <row r="363" spans="1:18" ht="13.5" outlineLevel="1" thickBot="1">
      <c r="A363" s="23" t="str">
        <f>A355</f>
        <v>Valletta</v>
      </c>
      <c r="B363" s="23" t="str">
        <f>B355</f>
        <v>Grosseto</v>
      </c>
      <c r="C363" s="38"/>
      <c r="D363" s="39">
        <f>SUM(F364:F367)</f>
        <v>3</v>
      </c>
      <c r="E363" s="39">
        <f>SUM(G364:G367)</f>
        <v>1</v>
      </c>
      <c r="F363" s="40"/>
      <c r="G363" s="41"/>
      <c r="H363" s="29"/>
      <c r="I363" s="273"/>
      <c r="J363" s="273"/>
      <c r="K363" s="273"/>
      <c r="L363" s="273"/>
      <c r="M363" s="273"/>
      <c r="N363" s="273"/>
      <c r="O363" s="273"/>
      <c r="P363" s="273"/>
      <c r="Q363" s="42" t="str">
        <f>Q355</f>
        <v>Wiener Neustadt</v>
      </c>
      <c r="R363" s="8"/>
    </row>
    <row r="364" spans="1:18" outlineLevel="1">
      <c r="A364" s="33" t="s">
        <v>692</v>
      </c>
      <c r="B364" s="33" t="s">
        <v>668</v>
      </c>
      <c r="C364" s="43"/>
      <c r="D364" s="44">
        <v>3</v>
      </c>
      <c r="E364" s="44">
        <v>2</v>
      </c>
      <c r="F364" s="45">
        <f>IF(D364&gt;E364,1,0)</f>
        <v>1</v>
      </c>
      <c r="G364" s="45">
        <f>IF(E364&gt;D364,1,0)</f>
        <v>0</v>
      </c>
      <c r="H364" s="29"/>
      <c r="I364" s="273"/>
      <c r="J364" s="273"/>
      <c r="K364" s="273"/>
      <c r="L364" s="273"/>
      <c r="M364" s="273"/>
      <c r="N364" s="273"/>
      <c r="O364" s="273"/>
      <c r="P364" s="273"/>
      <c r="Q364" s="151"/>
      <c r="R364" s="8"/>
    </row>
    <row r="365" spans="1:18" outlineLevel="1">
      <c r="A365" s="33" t="s">
        <v>693</v>
      </c>
      <c r="B365" s="33" t="s">
        <v>666</v>
      </c>
      <c r="C365" s="43"/>
      <c r="D365" s="44">
        <v>3</v>
      </c>
      <c r="E365" s="44">
        <v>0</v>
      </c>
      <c r="F365" s="45">
        <f>IF(D365&gt;E365,1,0)</f>
        <v>1</v>
      </c>
      <c r="G365" s="45">
        <f>IF(E365&gt;D365,1,0)</f>
        <v>0</v>
      </c>
      <c r="H365" s="29"/>
      <c r="I365" s="273"/>
      <c r="J365" s="273"/>
      <c r="K365" s="273"/>
      <c r="L365" s="273"/>
      <c r="M365" s="273"/>
      <c r="N365" s="273"/>
      <c r="O365" s="273"/>
      <c r="P365" s="273"/>
      <c r="Q365" s="151"/>
      <c r="R365" s="8"/>
    </row>
    <row r="366" spans="1:18" outlineLevel="1">
      <c r="A366" s="33" t="s">
        <v>694</v>
      </c>
      <c r="B366" s="33" t="s">
        <v>667</v>
      </c>
      <c r="C366" s="43"/>
      <c r="D366" s="44">
        <v>2</v>
      </c>
      <c r="E366" s="44">
        <v>0</v>
      </c>
      <c r="F366" s="45">
        <f>IF(D366&gt;E366,1,0)</f>
        <v>1</v>
      </c>
      <c r="G366" s="45">
        <f>IF(E366&gt;D366,1,0)</f>
        <v>0</v>
      </c>
      <c r="H366" s="29"/>
      <c r="I366" s="273"/>
      <c r="J366" s="273"/>
      <c r="K366" s="273"/>
      <c r="L366" s="273"/>
      <c r="M366" s="273"/>
      <c r="N366" s="273"/>
      <c r="O366" s="273"/>
      <c r="P366" s="273"/>
      <c r="Q366" s="151"/>
      <c r="R366" s="8"/>
    </row>
    <row r="367" spans="1:18" outlineLevel="1">
      <c r="A367" s="33" t="s">
        <v>695</v>
      </c>
      <c r="B367" s="33" t="s">
        <v>665</v>
      </c>
      <c r="C367" s="43"/>
      <c r="D367" s="44">
        <v>1</v>
      </c>
      <c r="E367" s="44">
        <v>3</v>
      </c>
      <c r="F367" s="45">
        <f>IF(D367&gt;E367,1,0)</f>
        <v>0</v>
      </c>
      <c r="G367" s="45">
        <f>IF(E367&gt;D367,1,0)</f>
        <v>1</v>
      </c>
      <c r="H367" s="29"/>
      <c r="I367" s="273"/>
      <c r="J367" s="273"/>
      <c r="K367" s="273"/>
      <c r="L367" s="273"/>
      <c r="M367" s="273"/>
      <c r="N367" s="273"/>
      <c r="O367" s="273"/>
      <c r="P367" s="273"/>
      <c r="Q367" s="151"/>
      <c r="R367" s="8"/>
    </row>
    <row r="368" spans="1:18" outlineLevel="1">
      <c r="A368" s="24"/>
      <c r="B368" s="24"/>
      <c r="C368" s="43"/>
      <c r="D368" s="44">
        <f>SUM(D364+D365+D366+D367)</f>
        <v>9</v>
      </c>
      <c r="E368" s="44">
        <f>SUM(E364+E365+E366+E367)</f>
        <v>5</v>
      </c>
      <c r="F368" s="45">
        <f>IF(D368&lt;&gt;E368,IF(D368&gt;E368,1,0),IF(H368&gt;I368,1,0))</f>
        <v>1</v>
      </c>
      <c r="G368" s="45">
        <f>IF(D368&lt;&gt;E368,IF(E368&gt;D368,1,0),IF(I368&gt;H368,1,0))</f>
        <v>0</v>
      </c>
      <c r="H368" s="29"/>
      <c r="I368" s="273"/>
      <c r="J368" s="273"/>
      <c r="K368" s="273"/>
      <c r="L368" s="273"/>
      <c r="M368" s="273"/>
      <c r="N368" s="273"/>
      <c r="O368" s="273"/>
      <c r="P368" s="273"/>
      <c r="Q368" s="29"/>
      <c r="R368" s="8"/>
    </row>
    <row r="369" spans="1:18" ht="13.5" outlineLevel="1" thickBot="1">
      <c r="A369" s="24"/>
      <c r="B369" s="24"/>
      <c r="C369" s="43"/>
      <c r="D369" s="43"/>
      <c r="E369" s="43"/>
      <c r="F369" s="45"/>
      <c r="G369" s="45"/>
      <c r="H369" s="29"/>
      <c r="I369" s="273"/>
      <c r="J369" s="273"/>
      <c r="K369" s="273"/>
      <c r="L369" s="273"/>
      <c r="M369" s="273"/>
      <c r="N369" s="273"/>
      <c r="O369" s="273"/>
      <c r="P369" s="273"/>
      <c r="Q369" s="29"/>
      <c r="R369" s="8"/>
    </row>
    <row r="370" spans="1:18" ht="13.5" outlineLevel="1" thickBot="1">
      <c r="A370" s="23" t="str">
        <f>A356</f>
        <v>Foggia</v>
      </c>
      <c r="B370" s="23" t="str">
        <f>B356</f>
        <v>Stradivari 2</v>
      </c>
      <c r="C370" s="38"/>
      <c r="D370" s="39">
        <f>SUM(F371:F374)</f>
        <v>4</v>
      </c>
      <c r="E370" s="39">
        <f>SUM(G371:G374)</f>
        <v>0</v>
      </c>
      <c r="F370" s="40"/>
      <c r="G370" s="41"/>
      <c r="H370" s="29"/>
      <c r="I370" s="273"/>
      <c r="J370" s="273"/>
      <c r="K370" s="273"/>
      <c r="L370" s="273"/>
      <c r="M370" s="273"/>
      <c r="N370" s="273"/>
      <c r="O370" s="273"/>
      <c r="P370" s="273"/>
      <c r="Q370" s="42" t="str">
        <f>Q356</f>
        <v>Napoli Fighters</v>
      </c>
      <c r="R370" s="8"/>
    </row>
    <row r="371" spans="1:18" outlineLevel="1">
      <c r="A371" s="33" t="s">
        <v>696</v>
      </c>
      <c r="B371" s="33" t="s">
        <v>589</v>
      </c>
      <c r="C371" s="43"/>
      <c r="D371" s="44">
        <v>2</v>
      </c>
      <c r="E371" s="44">
        <v>1</v>
      </c>
      <c r="F371" s="45">
        <f>IF(D371&gt;E371,1,0)</f>
        <v>1</v>
      </c>
      <c r="G371" s="45">
        <f>IF(E371&gt;D371,1,0)</f>
        <v>0</v>
      </c>
      <c r="H371" s="29"/>
      <c r="I371" s="273"/>
      <c r="J371" s="273"/>
      <c r="K371" s="273"/>
      <c r="L371" s="273"/>
      <c r="M371" s="273"/>
      <c r="N371" s="273"/>
      <c r="O371" s="273"/>
      <c r="P371" s="273"/>
      <c r="Q371" s="151" t="s">
        <v>651</v>
      </c>
      <c r="R371" s="8"/>
    </row>
    <row r="372" spans="1:18" outlineLevel="1">
      <c r="A372" s="33" t="s">
        <v>697</v>
      </c>
      <c r="B372" s="33" t="s">
        <v>586</v>
      </c>
      <c r="C372" s="43"/>
      <c r="D372" s="44">
        <v>4</v>
      </c>
      <c r="E372" s="44">
        <v>0</v>
      </c>
      <c r="F372" s="45">
        <f>IF(D372&gt;E372,1,0)</f>
        <v>1</v>
      </c>
      <c r="G372" s="45">
        <f>IF(E372&gt;D372,1,0)</f>
        <v>0</v>
      </c>
      <c r="H372" s="29"/>
      <c r="I372" s="273"/>
      <c r="J372" s="273"/>
      <c r="K372" s="273"/>
      <c r="L372" s="273"/>
      <c r="M372" s="273"/>
      <c r="N372" s="273"/>
      <c r="O372" s="273"/>
      <c r="P372" s="273"/>
      <c r="Q372" s="151" t="s">
        <v>654</v>
      </c>
      <c r="R372" s="8"/>
    </row>
    <row r="373" spans="1:18" outlineLevel="1">
      <c r="A373" s="33" t="s">
        <v>558</v>
      </c>
      <c r="B373" s="33" t="s">
        <v>583</v>
      </c>
      <c r="C373" s="43"/>
      <c r="D373" s="44">
        <v>4</v>
      </c>
      <c r="E373" s="44">
        <v>0</v>
      </c>
      <c r="F373" s="45">
        <f>IF(D373&gt;E373,1,0)</f>
        <v>1</v>
      </c>
      <c r="G373" s="45">
        <f>IF(E373&gt;D373,1,0)</f>
        <v>0</v>
      </c>
      <c r="H373" s="29"/>
      <c r="I373" s="273"/>
      <c r="J373" s="273"/>
      <c r="K373" s="273"/>
      <c r="L373" s="273"/>
      <c r="M373" s="273"/>
      <c r="N373" s="273"/>
      <c r="O373" s="273"/>
      <c r="P373" s="273"/>
      <c r="Q373" s="151" t="s">
        <v>647</v>
      </c>
      <c r="R373" s="8"/>
    </row>
    <row r="374" spans="1:18" outlineLevel="1">
      <c r="A374" s="33" t="s">
        <v>555</v>
      </c>
      <c r="B374" s="33" t="s">
        <v>580</v>
      </c>
      <c r="C374" s="43"/>
      <c r="D374" s="44">
        <v>2</v>
      </c>
      <c r="E374" s="44">
        <v>1</v>
      </c>
      <c r="F374" s="45">
        <f>IF(D374&gt;E374,1,0)</f>
        <v>1</v>
      </c>
      <c r="G374" s="45">
        <f>IF(E374&gt;D374,1,0)</f>
        <v>0</v>
      </c>
      <c r="H374" s="29"/>
      <c r="I374" s="273"/>
      <c r="J374" s="273"/>
      <c r="K374" s="273"/>
      <c r="L374" s="273"/>
      <c r="M374" s="273"/>
      <c r="N374" s="273"/>
      <c r="O374" s="273"/>
      <c r="P374" s="273"/>
      <c r="Q374" s="151" t="s">
        <v>669</v>
      </c>
      <c r="R374" s="8"/>
    </row>
    <row r="375" spans="1:18" outlineLevel="1">
      <c r="A375" s="24"/>
      <c r="B375" s="24"/>
      <c r="C375" s="43"/>
      <c r="D375" s="44">
        <f>SUM(D371+D372+D373+D374)</f>
        <v>12</v>
      </c>
      <c r="E375" s="44">
        <f>SUM(E371+E372+E373+E374)</f>
        <v>2</v>
      </c>
      <c r="F375" s="45">
        <f>IF(D375&lt;&gt;E375,IF(D375&gt;E375,1,0),IF(H375&gt;I375,1,0))</f>
        <v>1</v>
      </c>
      <c r="G375" s="45">
        <f>IF(D375&lt;&gt;E375,IF(E375&gt;D375,1,0),IF(I375&gt;H375,1,0))</f>
        <v>0</v>
      </c>
      <c r="H375" s="29"/>
      <c r="I375" s="273"/>
      <c r="J375" s="273"/>
      <c r="K375" s="273"/>
      <c r="L375" s="273"/>
      <c r="M375" s="273"/>
      <c r="N375" s="273"/>
      <c r="O375" s="273"/>
      <c r="P375" s="273"/>
      <c r="Q375" s="29"/>
      <c r="R375" s="8"/>
    </row>
    <row r="376" spans="1:18" ht="13.5" outlineLevel="1" thickBot="1">
      <c r="A376" s="24"/>
      <c r="B376" s="24"/>
      <c r="C376" s="43"/>
      <c r="D376" s="43"/>
      <c r="E376" s="43"/>
      <c r="F376" s="45"/>
      <c r="G376" s="45"/>
      <c r="H376" s="29"/>
      <c r="I376" s="273"/>
      <c r="J376" s="273"/>
      <c r="K376" s="273"/>
      <c r="L376" s="273"/>
      <c r="M376" s="273"/>
      <c r="N376" s="273"/>
      <c r="O376" s="273"/>
      <c r="P376" s="273"/>
      <c r="Q376" s="29"/>
      <c r="R376" s="8"/>
    </row>
    <row r="377" spans="1:18" ht="13.5" outlineLevel="1" thickBot="1">
      <c r="A377" s="46" t="str">
        <f>A357</f>
        <v>Valletta</v>
      </c>
      <c r="B377" s="46" t="str">
        <f>B357</f>
        <v>Foggia</v>
      </c>
      <c r="C377" s="38"/>
      <c r="D377" s="39">
        <f>SUM(F378:F381)</f>
        <v>3</v>
      </c>
      <c r="E377" s="39">
        <f>SUM(G378:G381)</f>
        <v>1</v>
      </c>
      <c r="F377" s="40"/>
      <c r="G377" s="41"/>
      <c r="H377" s="29"/>
      <c r="I377" s="273"/>
      <c r="J377" s="273"/>
      <c r="K377" s="273"/>
      <c r="L377" s="273"/>
      <c r="M377" s="273"/>
      <c r="N377" s="273"/>
      <c r="O377" s="273"/>
      <c r="P377" s="273"/>
      <c r="Q377" s="42" t="str">
        <f>Q357</f>
        <v>Tiburones FM</v>
      </c>
      <c r="R377" s="8"/>
    </row>
    <row r="378" spans="1:18" outlineLevel="1">
      <c r="A378" s="33" t="s">
        <v>692</v>
      </c>
      <c r="B378" s="33" t="s">
        <v>561</v>
      </c>
      <c r="C378" s="43"/>
      <c r="D378" s="44">
        <v>2</v>
      </c>
      <c r="E378" s="44">
        <v>1</v>
      </c>
      <c r="F378" s="45">
        <f>IF(D378&gt;E378,1,0)</f>
        <v>1</v>
      </c>
      <c r="G378" s="45">
        <f>IF(E378&gt;D378,1,0)</f>
        <v>0</v>
      </c>
      <c r="H378" s="29"/>
      <c r="I378" s="273"/>
      <c r="J378" s="273"/>
      <c r="K378" s="273"/>
      <c r="L378" s="273"/>
      <c r="M378" s="273"/>
      <c r="N378" s="273"/>
      <c r="O378" s="273"/>
      <c r="P378" s="273"/>
      <c r="Q378" s="151"/>
      <c r="R378" s="8"/>
    </row>
    <row r="379" spans="1:18" outlineLevel="1">
      <c r="A379" s="33" t="s">
        <v>693</v>
      </c>
      <c r="B379" s="33" t="s">
        <v>555</v>
      </c>
      <c r="C379" s="43"/>
      <c r="D379" s="44">
        <v>1</v>
      </c>
      <c r="E379" s="44">
        <v>0</v>
      </c>
      <c r="F379" s="45">
        <f>IF(D379&gt;E379,1,0)</f>
        <v>1</v>
      </c>
      <c r="G379" s="45">
        <f>IF(E379&gt;D379,1,0)</f>
        <v>0</v>
      </c>
      <c r="H379" s="29"/>
      <c r="I379" s="273"/>
      <c r="J379" s="273"/>
      <c r="K379" s="273"/>
      <c r="L379" s="273"/>
      <c r="M379" s="273"/>
      <c r="N379" s="273"/>
      <c r="O379" s="273"/>
      <c r="P379" s="273"/>
      <c r="Q379" s="151"/>
      <c r="R379" s="8"/>
    </row>
    <row r="380" spans="1:18" outlineLevel="1">
      <c r="A380" s="33" t="s">
        <v>694</v>
      </c>
      <c r="B380" s="33" t="s">
        <v>698</v>
      </c>
      <c r="C380" s="43"/>
      <c r="D380" s="44">
        <v>3</v>
      </c>
      <c r="E380" s="44">
        <v>1</v>
      </c>
      <c r="F380" s="45">
        <f>IF(D380&gt;E380,1,0)</f>
        <v>1</v>
      </c>
      <c r="G380" s="45">
        <f>IF(E380&gt;D380,1,0)</f>
        <v>0</v>
      </c>
      <c r="H380" s="29"/>
      <c r="I380" s="273"/>
      <c r="J380" s="273"/>
      <c r="K380" s="273"/>
      <c r="L380" s="273"/>
      <c r="M380" s="273"/>
      <c r="N380" s="273"/>
      <c r="O380" s="273"/>
      <c r="P380" s="273"/>
      <c r="Q380" s="151"/>
      <c r="R380" s="8"/>
    </row>
    <row r="381" spans="1:18" outlineLevel="1">
      <c r="A381" s="33" t="s">
        <v>699</v>
      </c>
      <c r="B381" s="33" t="s">
        <v>634</v>
      </c>
      <c r="C381" s="43"/>
      <c r="D381" s="44">
        <v>1</v>
      </c>
      <c r="E381" s="44">
        <v>2</v>
      </c>
      <c r="F381" s="45">
        <f>IF(D381&gt;E381,1,0)</f>
        <v>0</v>
      </c>
      <c r="G381" s="45">
        <f>IF(E381&gt;D381,1,0)</f>
        <v>1</v>
      </c>
      <c r="H381" s="29"/>
      <c r="I381" s="273"/>
      <c r="J381" s="273"/>
      <c r="K381" s="273"/>
      <c r="L381" s="273"/>
      <c r="M381" s="273"/>
      <c r="N381" s="273"/>
      <c r="O381" s="273"/>
      <c r="P381" s="273"/>
      <c r="Q381" s="151"/>
      <c r="R381" s="8"/>
    </row>
    <row r="382" spans="1:18" outlineLevel="1">
      <c r="A382" s="24"/>
      <c r="B382" s="23"/>
      <c r="C382" s="43"/>
      <c r="D382" s="44">
        <f>SUM(D378+D379+D380+D381)</f>
        <v>7</v>
      </c>
      <c r="E382" s="44">
        <f>SUM(E378+E379+E380+E381)</f>
        <v>4</v>
      </c>
      <c r="F382" s="45">
        <f>IF(D382&lt;&gt;E382,IF(D382&gt;E382,1,0),IF(H382&gt;I382,1,0))</f>
        <v>1</v>
      </c>
      <c r="G382" s="45">
        <f>IF(D382&lt;&gt;E382,IF(E382&gt;D382,1,0),IF(I382&gt;H382,1,0))</f>
        <v>0</v>
      </c>
      <c r="H382" s="29"/>
      <c r="I382" s="273"/>
      <c r="J382" s="273"/>
      <c r="K382" s="273"/>
      <c r="L382" s="273"/>
      <c r="M382" s="273"/>
      <c r="N382" s="273"/>
      <c r="O382" s="273"/>
      <c r="P382" s="273"/>
      <c r="Q382" s="29"/>
      <c r="R382" s="8"/>
    </row>
    <row r="383" spans="1:18" ht="13.5" outlineLevel="1" thickBot="1">
      <c r="A383" s="24"/>
      <c r="B383" s="24"/>
      <c r="C383" s="43"/>
      <c r="D383" s="43"/>
      <c r="E383" s="43"/>
      <c r="F383" s="45"/>
      <c r="G383" s="45"/>
      <c r="H383" s="29"/>
      <c r="I383" s="273"/>
      <c r="J383" s="273"/>
      <c r="K383" s="273"/>
      <c r="L383" s="273"/>
      <c r="M383" s="273"/>
      <c r="N383" s="273"/>
      <c r="O383" s="273"/>
      <c r="P383" s="273"/>
      <c r="Q383" s="29"/>
      <c r="R383" s="8"/>
    </row>
    <row r="384" spans="1:18" ht="13.5" outlineLevel="1" thickBot="1">
      <c r="A384" s="23" t="str">
        <f>A358</f>
        <v>Grosseto</v>
      </c>
      <c r="B384" s="23" t="str">
        <f>B358</f>
        <v>Stradivari 2</v>
      </c>
      <c r="C384" s="38"/>
      <c r="D384" s="39">
        <f>SUM(F385:F388)</f>
        <v>3</v>
      </c>
      <c r="E384" s="39">
        <f>SUM(G385:G388)</f>
        <v>1</v>
      </c>
      <c r="F384" s="40"/>
      <c r="G384" s="41"/>
      <c r="H384" s="41"/>
      <c r="I384" s="38"/>
      <c r="J384" s="38"/>
      <c r="K384" s="38"/>
      <c r="L384" s="38"/>
      <c r="M384" s="38"/>
      <c r="N384" s="38"/>
      <c r="O384" s="38"/>
      <c r="P384" s="38"/>
      <c r="Q384" s="42" t="str">
        <f>Q358</f>
        <v>Atletico Pisa</v>
      </c>
      <c r="R384" s="8"/>
    </row>
    <row r="385" spans="1:18" outlineLevel="1">
      <c r="A385" s="33" t="s">
        <v>666</v>
      </c>
      <c r="B385" s="33" t="s">
        <v>580</v>
      </c>
      <c r="C385" s="43"/>
      <c r="D385" s="44">
        <v>3</v>
      </c>
      <c r="E385" s="44">
        <v>1</v>
      </c>
      <c r="F385" s="45">
        <f>IF(D385&gt;E385,1,0)</f>
        <v>1</v>
      </c>
      <c r="G385" s="45">
        <f>IF(E385&gt;D385,1,0)</f>
        <v>0</v>
      </c>
      <c r="H385" s="47"/>
      <c r="I385" s="43"/>
      <c r="J385" s="43"/>
      <c r="K385" s="43"/>
      <c r="L385" s="43"/>
      <c r="M385" s="43"/>
      <c r="N385" s="43"/>
      <c r="O385" s="43"/>
      <c r="P385" s="43"/>
      <c r="Q385" s="48" t="s">
        <v>578</v>
      </c>
      <c r="R385" s="8"/>
    </row>
    <row r="386" spans="1:18" outlineLevel="1">
      <c r="A386" s="33" t="s">
        <v>668</v>
      </c>
      <c r="B386" s="33" t="s">
        <v>586</v>
      </c>
      <c r="C386" s="43"/>
      <c r="D386" s="44">
        <v>1</v>
      </c>
      <c r="E386" s="44">
        <v>0</v>
      </c>
      <c r="F386" s="45">
        <f>IF(D386&gt;E386,1,0)</f>
        <v>1</v>
      </c>
      <c r="G386" s="45">
        <f>IF(E386&gt;D386,1,0)</f>
        <v>0</v>
      </c>
      <c r="H386" s="47"/>
      <c r="I386" s="43"/>
      <c r="J386" s="43"/>
      <c r="K386" s="43"/>
      <c r="L386" s="43"/>
      <c r="M386" s="43"/>
      <c r="N386" s="43"/>
      <c r="O386" s="43"/>
      <c r="P386" s="43"/>
      <c r="Q386" s="48" t="s">
        <v>587</v>
      </c>
      <c r="R386" s="8"/>
    </row>
    <row r="387" spans="1:18" outlineLevel="1">
      <c r="A387" s="33" t="s">
        <v>665</v>
      </c>
      <c r="B387" s="33" t="s">
        <v>589</v>
      </c>
      <c r="C387" s="43"/>
      <c r="D387" s="44">
        <v>1</v>
      </c>
      <c r="E387" s="44">
        <v>2</v>
      </c>
      <c r="F387" s="45">
        <f>IF(D387&gt;E387,1,0)</f>
        <v>0</v>
      </c>
      <c r="G387" s="45">
        <f>IF(E387&gt;D387,1,0)</f>
        <v>1</v>
      </c>
      <c r="H387" s="47"/>
      <c r="I387" s="43"/>
      <c r="J387" s="43"/>
      <c r="K387" s="43"/>
      <c r="L387" s="43"/>
      <c r="M387" s="43"/>
      <c r="N387" s="43"/>
      <c r="O387" s="43"/>
      <c r="P387" s="43"/>
      <c r="Q387" s="48" t="s">
        <v>581</v>
      </c>
      <c r="R387" s="8"/>
    </row>
    <row r="388" spans="1:18" outlineLevel="1">
      <c r="A388" s="33" t="s">
        <v>700</v>
      </c>
      <c r="B388" s="33" t="s">
        <v>583</v>
      </c>
      <c r="C388" s="43"/>
      <c r="D388" s="44">
        <v>3</v>
      </c>
      <c r="E388" s="44">
        <v>1</v>
      </c>
      <c r="F388" s="45">
        <f>IF(D388&gt;E388,1,0)</f>
        <v>1</v>
      </c>
      <c r="G388" s="45">
        <f>IF(E388&gt;D388,1,0)</f>
        <v>0</v>
      </c>
      <c r="H388" s="47"/>
      <c r="I388" s="43"/>
      <c r="J388" s="43"/>
      <c r="K388" s="43"/>
      <c r="L388" s="43"/>
      <c r="M388" s="43"/>
      <c r="N388" s="43"/>
      <c r="O388" s="43"/>
      <c r="P388" s="43"/>
      <c r="Q388" s="48" t="s">
        <v>584</v>
      </c>
      <c r="R388" s="8"/>
    </row>
    <row r="389" spans="1:18" outlineLevel="1">
      <c r="A389" s="24"/>
      <c r="B389" s="24"/>
      <c r="C389" s="43"/>
      <c r="D389" s="44">
        <f>SUM(D385+D386+D387+D388)</f>
        <v>8</v>
      </c>
      <c r="E389" s="44">
        <f>SUM(E385+E386+E387+E388)</f>
        <v>4</v>
      </c>
      <c r="F389" s="45">
        <f>IF(D389&lt;&gt;E389,IF(D389&gt;E389,1,0),IF(H389&gt;I389,1,0))</f>
        <v>1</v>
      </c>
      <c r="G389" s="45">
        <f>IF(D389&lt;&gt;E389,IF(E389&gt;D389,1,0),IF(I389&gt;H389,1,0))</f>
        <v>0</v>
      </c>
      <c r="H389" s="47"/>
      <c r="I389" s="43"/>
      <c r="J389" s="43"/>
      <c r="K389" s="43"/>
      <c r="L389" s="43"/>
      <c r="M389" s="43"/>
      <c r="N389" s="43"/>
      <c r="O389" s="43"/>
      <c r="P389" s="43"/>
      <c r="Q389" s="24"/>
      <c r="R389" s="8"/>
    </row>
    <row r="390" spans="1:18" ht="13.5" outlineLevel="1" thickBot="1">
      <c r="A390" s="24"/>
      <c r="B390" s="24"/>
      <c r="C390" s="43"/>
      <c r="D390" s="43"/>
      <c r="E390" s="43"/>
      <c r="F390" s="45"/>
      <c r="G390" s="45"/>
      <c r="H390" s="47"/>
      <c r="I390" s="43"/>
      <c r="J390" s="43"/>
      <c r="K390" s="43"/>
      <c r="L390" s="43"/>
      <c r="M390" s="43"/>
      <c r="N390" s="43"/>
      <c r="O390" s="43"/>
      <c r="P390" s="43"/>
      <c r="Q390" s="24"/>
      <c r="R390" s="8"/>
    </row>
    <row r="391" spans="1:18" ht="13.5" outlineLevel="1" thickBot="1">
      <c r="A391" s="23" t="str">
        <f>A359</f>
        <v>Valletta</v>
      </c>
      <c r="B391" s="23" t="str">
        <f>B359</f>
        <v>Stradivari 2</v>
      </c>
      <c r="C391" s="38"/>
      <c r="D391" s="39">
        <f>SUM(F392:F395)</f>
        <v>3</v>
      </c>
      <c r="E391" s="39">
        <f>SUM(G392:G395)</f>
        <v>0</v>
      </c>
      <c r="F391" s="40"/>
      <c r="G391" s="41"/>
      <c r="H391" s="41"/>
      <c r="I391" s="38"/>
      <c r="J391" s="38"/>
      <c r="K391" s="38"/>
      <c r="L391" s="38"/>
      <c r="M391" s="38"/>
      <c r="N391" s="38"/>
      <c r="O391" s="38"/>
      <c r="P391" s="38"/>
      <c r="Q391" s="42" t="str">
        <f>Q359</f>
        <v>Fiamme Azzurre</v>
      </c>
      <c r="R391" s="8"/>
    </row>
    <row r="392" spans="1:18" outlineLevel="1">
      <c r="A392" s="33" t="s">
        <v>692</v>
      </c>
      <c r="B392" s="33" t="s">
        <v>589</v>
      </c>
      <c r="C392" s="43"/>
      <c r="D392" s="44">
        <v>1</v>
      </c>
      <c r="E392" s="44">
        <v>0</v>
      </c>
      <c r="F392" s="45">
        <f>IF(D392&gt;E392,1,0)</f>
        <v>1</v>
      </c>
      <c r="G392" s="45">
        <f>IF(E392&gt;D392,1,0)</f>
        <v>0</v>
      </c>
      <c r="H392" s="47"/>
      <c r="I392" s="43"/>
      <c r="J392" s="43"/>
      <c r="K392" s="43"/>
      <c r="L392" s="43"/>
      <c r="M392" s="43"/>
      <c r="N392" s="43"/>
      <c r="O392" s="43"/>
      <c r="P392" s="43"/>
      <c r="Q392" s="33"/>
      <c r="R392" s="8"/>
    </row>
    <row r="393" spans="1:18" outlineLevel="1">
      <c r="A393" s="33" t="s">
        <v>693</v>
      </c>
      <c r="B393" s="33" t="s">
        <v>583</v>
      </c>
      <c r="C393" s="43"/>
      <c r="D393" s="44">
        <v>5</v>
      </c>
      <c r="E393" s="44">
        <v>0</v>
      </c>
      <c r="F393" s="45">
        <f>IF(D393&gt;E393,1,0)</f>
        <v>1</v>
      </c>
      <c r="G393" s="45">
        <f>IF(E393&gt;D393,1,0)</f>
        <v>0</v>
      </c>
      <c r="H393" s="47"/>
      <c r="I393" s="43"/>
      <c r="J393" s="43"/>
      <c r="K393" s="43"/>
      <c r="L393" s="43"/>
      <c r="M393" s="43"/>
      <c r="N393" s="43"/>
      <c r="O393" s="43"/>
      <c r="P393" s="43"/>
      <c r="Q393" s="33"/>
      <c r="R393" s="8"/>
    </row>
    <row r="394" spans="1:18" outlineLevel="1">
      <c r="A394" s="33" t="s">
        <v>694</v>
      </c>
      <c r="B394" s="33" t="s">
        <v>586</v>
      </c>
      <c r="C394" s="43"/>
      <c r="D394" s="44">
        <v>7</v>
      </c>
      <c r="E394" s="44">
        <v>2</v>
      </c>
      <c r="F394" s="45">
        <f>IF(D394&gt;E394,1,0)</f>
        <v>1</v>
      </c>
      <c r="G394" s="45">
        <f>IF(E394&gt;D394,1,0)</f>
        <v>0</v>
      </c>
      <c r="H394" s="47"/>
      <c r="I394" s="43"/>
      <c r="J394" s="43"/>
      <c r="K394" s="43"/>
      <c r="L394" s="43"/>
      <c r="M394" s="43"/>
      <c r="N394" s="43"/>
      <c r="O394" s="43"/>
      <c r="P394" s="43"/>
      <c r="Q394" s="33"/>
      <c r="R394" s="8"/>
    </row>
    <row r="395" spans="1:18" outlineLevel="1">
      <c r="A395" s="33" t="s">
        <v>695</v>
      </c>
      <c r="B395" s="33" t="s">
        <v>580</v>
      </c>
      <c r="C395" s="43"/>
      <c r="D395" s="44">
        <v>1</v>
      </c>
      <c r="E395" s="44">
        <v>1</v>
      </c>
      <c r="F395" s="45">
        <f>IF(D395&gt;E395,1,0)</f>
        <v>0</v>
      </c>
      <c r="G395" s="45">
        <f>IF(E395&gt;D395,1,0)</f>
        <v>0</v>
      </c>
      <c r="H395" s="47"/>
      <c r="I395" s="43"/>
      <c r="J395" s="43"/>
      <c r="K395" s="43"/>
      <c r="L395" s="43"/>
      <c r="M395" s="43"/>
      <c r="N395" s="43"/>
      <c r="O395" s="43"/>
      <c r="P395" s="43"/>
      <c r="Q395" s="33"/>
      <c r="R395" s="8"/>
    </row>
    <row r="396" spans="1:18" outlineLevel="1">
      <c r="A396" s="24"/>
      <c r="B396" s="24"/>
      <c r="C396" s="43"/>
      <c r="D396" s="44">
        <f>SUM(D392+D393+D394+D395)</f>
        <v>14</v>
      </c>
      <c r="E396" s="44">
        <f>SUM(E392+E393+E394+E395)</f>
        <v>3</v>
      </c>
      <c r="F396" s="45">
        <f>IF(D396&lt;&gt;E396,IF(D396&gt;E396,1,0),IF(H396&gt;I396,1,0))</f>
        <v>1</v>
      </c>
      <c r="G396" s="45">
        <f>IF(D396&lt;&gt;E396,IF(E396&gt;D396,1,0),IF(I396&gt;H396,1,0))</f>
        <v>0</v>
      </c>
      <c r="H396" s="47"/>
      <c r="I396" s="43"/>
      <c r="J396" s="43"/>
      <c r="K396" s="43"/>
      <c r="L396" s="43"/>
      <c r="M396" s="43"/>
      <c r="N396" s="43"/>
      <c r="O396" s="43"/>
      <c r="P396" s="43"/>
      <c r="Q396" s="24"/>
      <c r="R396" s="8"/>
    </row>
    <row r="397" spans="1:18" ht="13.5" outlineLevel="1" thickBot="1">
      <c r="A397" s="24"/>
      <c r="B397" s="24"/>
      <c r="C397" s="43"/>
      <c r="D397" s="43"/>
      <c r="E397" s="43"/>
      <c r="F397" s="45"/>
      <c r="G397" s="45"/>
      <c r="H397" s="47"/>
      <c r="I397" s="43"/>
      <c r="J397" s="43"/>
      <c r="K397" s="43"/>
      <c r="L397" s="43"/>
      <c r="M397" s="43"/>
      <c r="N397" s="43"/>
      <c r="O397" s="43"/>
      <c r="P397" s="43"/>
      <c r="Q397" s="24"/>
      <c r="R397" s="8"/>
    </row>
    <row r="398" spans="1:18" ht="13.5" outlineLevel="1" thickBot="1">
      <c r="A398" s="46" t="str">
        <f>A360</f>
        <v>Foggia</v>
      </c>
      <c r="B398" s="46" t="str">
        <f>B360</f>
        <v>Grosseto</v>
      </c>
      <c r="C398" s="38"/>
      <c r="D398" s="39">
        <f>SUM(F399:F402)</f>
        <v>0</v>
      </c>
      <c r="E398" s="39">
        <f>SUM(G399:G402)</f>
        <v>1</v>
      </c>
      <c r="F398" s="40"/>
      <c r="G398" s="41"/>
      <c r="H398" s="41"/>
      <c r="I398" s="38"/>
      <c r="J398" s="38"/>
      <c r="K398" s="38"/>
      <c r="L398" s="38"/>
      <c r="M398" s="38"/>
      <c r="N398" s="38"/>
      <c r="O398" s="38"/>
      <c r="P398" s="38"/>
      <c r="Q398" s="42" t="str">
        <f>Q360</f>
        <v>Sparta Spreeathen</v>
      </c>
      <c r="R398" s="8"/>
    </row>
    <row r="399" spans="1:18" outlineLevel="1">
      <c r="A399" s="33" t="s">
        <v>561</v>
      </c>
      <c r="B399" s="33" t="s">
        <v>665</v>
      </c>
      <c r="C399" s="43"/>
      <c r="D399" s="44">
        <v>1</v>
      </c>
      <c r="E399" s="44">
        <v>1</v>
      </c>
      <c r="F399" s="45">
        <f>IF(D399&gt;E399,1,0)</f>
        <v>0</v>
      </c>
      <c r="G399" s="45">
        <f>IF(E399&gt;D399,1,0)</f>
        <v>0</v>
      </c>
      <c r="H399" s="47"/>
      <c r="I399" s="43"/>
      <c r="J399" s="43"/>
      <c r="K399" s="43"/>
      <c r="L399" s="43"/>
      <c r="M399" s="43"/>
      <c r="N399" s="43"/>
      <c r="O399" s="43"/>
      <c r="P399" s="43"/>
      <c r="Q399" s="33"/>
      <c r="R399" s="8"/>
    </row>
    <row r="400" spans="1:18" outlineLevel="1">
      <c r="A400" s="33" t="s">
        <v>697</v>
      </c>
      <c r="B400" s="33" t="s">
        <v>668</v>
      </c>
      <c r="C400" s="43"/>
      <c r="D400" s="44">
        <v>1</v>
      </c>
      <c r="E400" s="44">
        <v>2</v>
      </c>
      <c r="F400" s="45">
        <f>IF(D400&gt;E400,1,0)</f>
        <v>0</v>
      </c>
      <c r="G400" s="45">
        <f>IF(E400&gt;D400,1,0)</f>
        <v>1</v>
      </c>
      <c r="H400" s="47"/>
      <c r="I400" s="43"/>
      <c r="J400" s="43"/>
      <c r="K400" s="43"/>
      <c r="L400" s="43"/>
      <c r="M400" s="43"/>
      <c r="N400" s="43"/>
      <c r="O400" s="43"/>
      <c r="P400" s="43"/>
      <c r="Q400" s="33"/>
      <c r="R400" s="8"/>
    </row>
    <row r="401" spans="1:18" outlineLevel="1">
      <c r="A401" s="33" t="s">
        <v>634</v>
      </c>
      <c r="B401" s="33" t="s">
        <v>666</v>
      </c>
      <c r="C401" s="43"/>
      <c r="D401" s="44">
        <v>2</v>
      </c>
      <c r="E401" s="44">
        <v>2</v>
      </c>
      <c r="F401" s="45">
        <f>IF(D401&gt;E401,1,0)</f>
        <v>0</v>
      </c>
      <c r="G401" s="45">
        <f>IF(E401&gt;D401,1,0)</f>
        <v>0</v>
      </c>
      <c r="H401" s="47"/>
      <c r="I401" s="43"/>
      <c r="J401" s="43"/>
      <c r="K401" s="43"/>
      <c r="L401" s="43"/>
      <c r="M401" s="43"/>
      <c r="N401" s="43"/>
      <c r="O401" s="43"/>
      <c r="P401" s="43"/>
      <c r="Q401" s="33"/>
      <c r="R401" s="8"/>
    </row>
    <row r="402" spans="1:18" outlineLevel="1">
      <c r="A402" s="33" t="s">
        <v>555</v>
      </c>
      <c r="B402" s="33" t="s">
        <v>667</v>
      </c>
      <c r="C402" s="43"/>
      <c r="D402" s="44">
        <v>0</v>
      </c>
      <c r="E402" s="44">
        <v>0</v>
      </c>
      <c r="F402" s="45">
        <f>IF(D402&gt;E402,1,0)</f>
        <v>0</v>
      </c>
      <c r="G402" s="45">
        <f>IF(E402&gt;D402,1,0)</f>
        <v>0</v>
      </c>
      <c r="H402" s="47"/>
      <c r="I402" s="43"/>
      <c r="J402" s="43"/>
      <c r="K402" s="43"/>
      <c r="L402" s="43"/>
      <c r="M402" s="43"/>
      <c r="N402" s="43"/>
      <c r="O402" s="43"/>
      <c r="P402" s="43"/>
      <c r="Q402" s="33"/>
      <c r="R402" s="8"/>
    </row>
    <row r="403" spans="1:18" outlineLevel="1">
      <c r="A403" s="24"/>
      <c r="B403" s="24"/>
      <c r="C403" s="43"/>
      <c r="D403" s="44">
        <f>SUM(D399+D400+D401+D402)</f>
        <v>4</v>
      </c>
      <c r="E403" s="44">
        <f>SUM(E399+E400+E401+E402)</f>
        <v>5</v>
      </c>
      <c r="F403" s="45">
        <f>IF(D403&lt;&gt;E403,IF(D403&gt;E403,1,0),IF(H403&gt;I403,1,0))</f>
        <v>0</v>
      </c>
      <c r="G403" s="45">
        <f>IF(D403&lt;&gt;E403,IF(E403&gt;D403,1,0),IF(I403&gt;H403,1,0))</f>
        <v>1</v>
      </c>
      <c r="H403" s="47"/>
      <c r="I403" s="43"/>
      <c r="J403" s="43"/>
      <c r="K403" s="43"/>
      <c r="L403" s="43"/>
      <c r="M403" s="43"/>
      <c r="N403" s="43"/>
      <c r="O403" s="43"/>
      <c r="P403" s="43"/>
      <c r="Q403" s="21"/>
      <c r="R403" s="8"/>
    </row>
    <row r="404" spans="1:18" outlineLevel="1">
      <c r="R404" s="8"/>
    </row>
    <row r="405" spans="1:18" ht="19.5">
      <c r="A405" s="16" t="s">
        <v>701</v>
      </c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8"/>
    </row>
    <row r="406" spans="1:18">
      <c r="A406" s="18" t="s">
        <v>529</v>
      </c>
      <c r="B406" s="18"/>
      <c r="C406" s="19" t="s">
        <v>530</v>
      </c>
      <c r="D406" s="273" t="s">
        <v>531</v>
      </c>
      <c r="E406" s="273" t="s">
        <v>532</v>
      </c>
      <c r="F406" s="20" t="s">
        <v>533</v>
      </c>
      <c r="G406" s="20" t="s">
        <v>534</v>
      </c>
      <c r="H406" s="20" t="s">
        <v>535</v>
      </c>
      <c r="I406" s="273" t="s">
        <v>536</v>
      </c>
      <c r="J406" s="273" t="s">
        <v>537</v>
      </c>
      <c r="K406" s="273" t="s">
        <v>538</v>
      </c>
      <c r="L406" s="273" t="s">
        <v>539</v>
      </c>
      <c r="M406" s="273" t="s">
        <v>540</v>
      </c>
      <c r="N406" s="273"/>
      <c r="O406" s="273"/>
      <c r="P406" s="21"/>
      <c r="Q406" s="18" t="s">
        <v>541</v>
      </c>
      <c r="R406" s="8"/>
    </row>
    <row r="407" spans="1:18">
      <c r="A407" s="149" t="str">
        <f>Iscritti!B16</f>
        <v>Bologna Tigers</v>
      </c>
      <c r="B407" s="24"/>
      <c r="C407" s="38">
        <f>3*E407+F407</f>
        <v>9</v>
      </c>
      <c r="D407" s="43">
        <f>SUM(E407:G407)</f>
        <v>3</v>
      </c>
      <c r="E407" s="43">
        <f>SUM(F412+F414+F416)</f>
        <v>3</v>
      </c>
      <c r="F407" s="43">
        <f>SUM(G412+G414+G416)</f>
        <v>0</v>
      </c>
      <c r="G407" s="43">
        <f>SUM(H412+H414+H416)</f>
        <v>0</v>
      </c>
      <c r="H407" s="47">
        <f>SUM(D412,D414,D416)</f>
        <v>11</v>
      </c>
      <c r="I407" s="47">
        <f>SUM(E412,E414,E416)</f>
        <v>1</v>
      </c>
      <c r="J407" s="43">
        <f>H407-I407</f>
        <v>10</v>
      </c>
      <c r="K407" s="43">
        <f>D424+D438+D452</f>
        <v>56</v>
      </c>
      <c r="L407" s="43">
        <f>E424+E438+E452</f>
        <v>11</v>
      </c>
      <c r="M407" s="43">
        <f>K407-L407</f>
        <v>45</v>
      </c>
      <c r="N407" s="25">
        <f>(C407*10000)+(J407*1000)+(H407*100)+(M407*10)+K407</f>
        <v>101606</v>
      </c>
      <c r="O407" s="25" t="str">
        <f>+A407</f>
        <v>Bologna Tigers</v>
      </c>
      <c r="P407" s="25">
        <f>LARGE(N407:N410,1)</f>
        <v>101606</v>
      </c>
      <c r="Q407" s="137" t="str">
        <f>IF(SUM(C407:C410)=0,"",VLOOKUP(P407,N407:O410,2,FALSE))</f>
        <v>Bologna Tigers</v>
      </c>
      <c r="R407" s="8"/>
    </row>
    <row r="408" spans="1:18">
      <c r="A408" s="149" t="str">
        <f>Iscritti!B17</f>
        <v>Issy-les-Moulineaux</v>
      </c>
      <c r="B408" s="24"/>
      <c r="C408" s="38">
        <f>3*E408+F408</f>
        <v>6</v>
      </c>
      <c r="D408" s="43">
        <f>SUM(E408:G408)</f>
        <v>3</v>
      </c>
      <c r="E408" s="43">
        <f>SUM(F413+H414+F417)</f>
        <v>2</v>
      </c>
      <c r="F408" s="43">
        <f>SUM(G413+G414+G417)</f>
        <v>0</v>
      </c>
      <c r="G408" s="43">
        <f>SUM(H413+F414+H417)</f>
        <v>1</v>
      </c>
      <c r="H408" s="47">
        <f>SUM(D413,E414,D417)</f>
        <v>6</v>
      </c>
      <c r="I408" s="47">
        <f>SUM(E413,D414,E417)</f>
        <v>5</v>
      </c>
      <c r="J408" s="43">
        <f>H408-I408</f>
        <v>1</v>
      </c>
      <c r="K408" s="43">
        <f>D431+E438+D459</f>
        <v>30</v>
      </c>
      <c r="L408" s="43">
        <f>E431+D438+E459</f>
        <v>20</v>
      </c>
      <c r="M408" s="43">
        <f>K408-L408</f>
        <v>10</v>
      </c>
      <c r="N408" s="25">
        <f>(C408*10000)+(J408*1000)+(H408*100)+(M408*10)+K408</f>
        <v>61730</v>
      </c>
      <c r="O408" s="25" t="str">
        <f>+A408</f>
        <v>Issy-les-Moulineaux</v>
      </c>
      <c r="P408" s="25">
        <f>LARGE(N407:N410,2)</f>
        <v>61730</v>
      </c>
      <c r="Q408" s="137" t="str">
        <f>IF(SUM(C407:C410)=0,"",VLOOKUP(P408,N407:O410,2,FALSE))</f>
        <v>Issy-les-Moulineaux</v>
      </c>
      <c r="R408" s="8"/>
    </row>
    <row r="409" spans="1:18">
      <c r="A409" s="149" t="str">
        <f>Iscritti!B32</f>
        <v>Stradivari</v>
      </c>
      <c r="B409" s="24"/>
      <c r="C409" s="38">
        <f>3*E409+F409</f>
        <v>3</v>
      </c>
      <c r="D409" s="43">
        <f>SUM(E409:G409)</f>
        <v>3</v>
      </c>
      <c r="E409" s="43">
        <f>SUM(H412+F415+H417)</f>
        <v>1</v>
      </c>
      <c r="F409" s="43">
        <f>SUM(G412+G415+G417)</f>
        <v>0</v>
      </c>
      <c r="G409" s="43">
        <f>SUM(F412+H415+F417)</f>
        <v>2</v>
      </c>
      <c r="H409" s="47">
        <f>SUM(E412,D415,E417)</f>
        <v>6</v>
      </c>
      <c r="I409" s="47">
        <f>SUM(D412,E415,D417)</f>
        <v>5</v>
      </c>
      <c r="J409" s="43">
        <f>H409-I409</f>
        <v>1</v>
      </c>
      <c r="K409" s="43">
        <f>E424+D445+E459</f>
        <v>20</v>
      </c>
      <c r="L409" s="43">
        <f>D424+E445+D459</f>
        <v>34</v>
      </c>
      <c r="M409" s="43">
        <f>K409-L409</f>
        <v>-14</v>
      </c>
      <c r="N409" s="25">
        <f>(C409*10000)+(J409*1000)+(H409*100)+(M409*10)+K409</f>
        <v>31480</v>
      </c>
      <c r="O409" s="25" t="str">
        <f>+A409</f>
        <v>Stradivari</v>
      </c>
      <c r="P409" s="25">
        <f>LARGE(N407:N410,3)</f>
        <v>31480</v>
      </c>
      <c r="Q409" s="137" t="str">
        <f>IF(SUM(C407:C410)=0,"",VLOOKUP(P409,N407:O410,2,FALSE))</f>
        <v>Stradivari</v>
      </c>
      <c r="R409" s="8"/>
    </row>
    <row r="410" spans="1:18">
      <c r="A410" s="149" t="str">
        <f>Iscritti!B35</f>
        <v>Torino 2009 2</v>
      </c>
      <c r="B410" s="24"/>
      <c r="C410" s="38">
        <f>3*E410+F410</f>
        <v>0</v>
      </c>
      <c r="D410" s="43">
        <f>SUM(E410:G410)</f>
        <v>3</v>
      </c>
      <c r="E410" s="43">
        <f>SUM(H413+H415+H416)</f>
        <v>0</v>
      </c>
      <c r="F410" s="43">
        <f>SUM(G413+G415+G416)</f>
        <v>0</v>
      </c>
      <c r="G410" s="43">
        <f>SUM(F413+F415+F416)</f>
        <v>3</v>
      </c>
      <c r="H410" s="47">
        <f>SUM(E413,E415,E416)</f>
        <v>0</v>
      </c>
      <c r="I410" s="47">
        <f>SUM(D413,D415,D416)</f>
        <v>12</v>
      </c>
      <c r="J410" s="43">
        <f>H410-I410</f>
        <v>-12</v>
      </c>
      <c r="K410" s="43">
        <f>E431+E445+E452</f>
        <v>4</v>
      </c>
      <c r="L410" s="43">
        <f>D431+D445+D452</f>
        <v>45</v>
      </c>
      <c r="M410" s="43">
        <f>K410-L410</f>
        <v>-41</v>
      </c>
      <c r="N410" s="25">
        <f>(C410*10000)+(J410*1000)+(H410*100)+(M410*10)+K410</f>
        <v>-12406</v>
      </c>
      <c r="O410" s="25" t="str">
        <f>+A410</f>
        <v>Torino 2009 2</v>
      </c>
      <c r="P410" s="25">
        <f>LARGE(N407:N410,4)</f>
        <v>-12406</v>
      </c>
      <c r="Q410" s="137" t="str">
        <f>IF(SUM(C407:C410)=0,"",VLOOKUP(P410,N407:O410,2,FALSE))</f>
        <v>Torino 2009 2</v>
      </c>
      <c r="R410" s="8"/>
    </row>
    <row r="411" spans="1:18" ht="13.5" thickBot="1">
      <c r="A411" s="18" t="s">
        <v>542</v>
      </c>
      <c r="B411" s="18"/>
      <c r="C411" s="273"/>
      <c r="D411" s="286" t="s">
        <v>543</v>
      </c>
      <c r="E411" s="286"/>
      <c r="F411" s="27"/>
      <c r="G411" s="27"/>
      <c r="H411" s="29"/>
      <c r="I411" s="273"/>
      <c r="J411" s="273"/>
      <c r="K411" s="273"/>
      <c r="L411" s="273"/>
      <c r="M411" s="273"/>
      <c r="N411" s="273"/>
      <c r="O411" s="273"/>
      <c r="P411" s="273"/>
      <c r="Q411" s="29" t="s">
        <v>544</v>
      </c>
      <c r="R411" s="8"/>
    </row>
    <row r="412" spans="1:18" ht="13.5" thickBot="1">
      <c r="A412" s="31" t="str">
        <f>A407</f>
        <v>Bologna Tigers</v>
      </c>
      <c r="B412" s="31" t="str">
        <f>A409</f>
        <v>Stradivari</v>
      </c>
      <c r="C412" s="273"/>
      <c r="D412" s="138">
        <f>IF(Turnisabato!E17="","",Turnisabato!E17)</f>
        <v>3</v>
      </c>
      <c r="E412" s="138">
        <f>IF(Turnisabato!F17="","",Turnisabato!F17)</f>
        <v>1</v>
      </c>
      <c r="F412" s="32">
        <f t="shared" ref="F412:F417" si="21">IF(D412&gt;E412,1,0)</f>
        <v>1</v>
      </c>
      <c r="G412" s="32">
        <f t="shared" ref="G412:G417" si="22">IF(D412="",0,IF(D412=E412,1,0))</f>
        <v>0</v>
      </c>
      <c r="H412" s="32">
        <f t="shared" ref="H412:H417" si="23">IF(D412&lt;E412,1,0)</f>
        <v>0</v>
      </c>
      <c r="I412" s="273"/>
      <c r="J412" s="273"/>
      <c r="K412" s="273"/>
      <c r="L412" s="273"/>
      <c r="M412" s="273"/>
      <c r="N412" s="273"/>
      <c r="O412" s="273"/>
      <c r="P412" s="28"/>
      <c r="Q412" s="33" t="str">
        <f>A181</f>
        <v>Virtus 4 Strade</v>
      </c>
      <c r="R412" s="8"/>
    </row>
    <row r="413" spans="1:18" ht="13.5" thickBot="1">
      <c r="A413" s="31" t="str">
        <f>A408</f>
        <v>Issy-les-Moulineaux</v>
      </c>
      <c r="B413" s="31" t="str">
        <f>A410</f>
        <v>Torino 2009 2</v>
      </c>
      <c r="C413" s="273"/>
      <c r="D413" s="138">
        <f>IF(Turnisabato!E18="","",Turnisabato!E18)</f>
        <v>4</v>
      </c>
      <c r="E413" s="138">
        <f>IF(Turnisabato!F18="","",Turnisabato!F18)</f>
        <v>0</v>
      </c>
      <c r="F413" s="32">
        <f t="shared" si="21"/>
        <v>1</v>
      </c>
      <c r="G413" s="32">
        <f t="shared" si="22"/>
        <v>0</v>
      </c>
      <c r="H413" s="32">
        <f t="shared" si="23"/>
        <v>0</v>
      </c>
      <c r="I413" s="273"/>
      <c r="J413" s="273"/>
      <c r="K413" s="273"/>
      <c r="L413" s="273"/>
      <c r="M413" s="273"/>
      <c r="N413" s="273"/>
      <c r="O413" s="273"/>
      <c r="P413" s="28"/>
      <c r="Q413" s="33" t="str">
        <f>A182</f>
        <v>Master Sanremo 2</v>
      </c>
      <c r="R413" s="8"/>
    </row>
    <row r="414" spans="1:18" ht="13.5" thickBot="1">
      <c r="A414" s="31" t="str">
        <f>A407</f>
        <v>Bologna Tigers</v>
      </c>
      <c r="B414" s="31" t="str">
        <f>A408</f>
        <v>Issy-les-Moulineaux</v>
      </c>
      <c r="C414" s="273"/>
      <c r="D414" s="138">
        <f>IF(Turnisabato!E45="","",Turnisabato!E45)</f>
        <v>4</v>
      </c>
      <c r="E414" s="138">
        <f>IF(Turnisabato!F45="","",Turnisabato!F45)</f>
        <v>0</v>
      </c>
      <c r="F414" s="32">
        <f t="shared" si="21"/>
        <v>1</v>
      </c>
      <c r="G414" s="32">
        <f t="shared" si="22"/>
        <v>0</v>
      </c>
      <c r="H414" s="32">
        <f t="shared" si="23"/>
        <v>0</v>
      </c>
      <c r="I414" s="273"/>
      <c r="J414" s="273"/>
      <c r="K414" s="273"/>
      <c r="L414" s="273"/>
      <c r="M414" s="273"/>
      <c r="N414" s="273"/>
      <c r="O414" s="273"/>
      <c r="P414" s="28"/>
      <c r="Q414" s="33" t="str">
        <f>A67</f>
        <v>Biella 91</v>
      </c>
      <c r="R414" s="8"/>
    </row>
    <row r="415" spans="1:18" ht="13.5" thickBot="1">
      <c r="A415" s="31" t="str">
        <f>A409</f>
        <v>Stradivari</v>
      </c>
      <c r="B415" s="31" t="str">
        <f>A410</f>
        <v>Torino 2009 2</v>
      </c>
      <c r="C415" s="34"/>
      <c r="D415" s="138">
        <f>IF(Turnisabato!E46="","",Turnisabato!E46)</f>
        <v>4</v>
      </c>
      <c r="E415" s="138">
        <f>IF(Turnisabato!F46="","",Turnisabato!F46)</f>
        <v>0</v>
      </c>
      <c r="F415" s="32">
        <f t="shared" si="21"/>
        <v>1</v>
      </c>
      <c r="G415" s="32">
        <f t="shared" si="22"/>
        <v>0</v>
      </c>
      <c r="H415" s="32">
        <f t="shared" si="23"/>
        <v>0</v>
      </c>
      <c r="I415" s="32"/>
      <c r="J415" s="32"/>
      <c r="K415" s="32"/>
      <c r="L415" s="32"/>
      <c r="M415" s="32"/>
      <c r="N415" s="32"/>
      <c r="O415" s="32"/>
      <c r="P415" s="35"/>
      <c r="Q415" s="33" t="str">
        <f>A68</f>
        <v>Subbuteisti Carpi</v>
      </c>
      <c r="R415" s="8"/>
    </row>
    <row r="416" spans="1:18" ht="13.5" thickBot="1">
      <c r="A416" s="31" t="str">
        <f>A407</f>
        <v>Bologna Tigers</v>
      </c>
      <c r="B416" s="31" t="str">
        <f>A410</f>
        <v>Torino 2009 2</v>
      </c>
      <c r="C416" s="37"/>
      <c r="D416" s="138">
        <f>IF(Turnisabato!E73="","",Turnisabato!E73)</f>
        <v>4</v>
      </c>
      <c r="E416" s="138">
        <f>IF(Turnisabato!F73="","",Turnisabato!F73)</f>
        <v>0</v>
      </c>
      <c r="F416" s="32">
        <f t="shared" si="21"/>
        <v>1</v>
      </c>
      <c r="G416" s="32">
        <f t="shared" si="22"/>
        <v>0</v>
      </c>
      <c r="H416" s="32">
        <f t="shared" si="23"/>
        <v>0</v>
      </c>
      <c r="I416" s="32"/>
      <c r="J416" s="32"/>
      <c r="K416" s="32"/>
      <c r="L416" s="32"/>
      <c r="M416" s="32"/>
      <c r="N416" s="32"/>
      <c r="O416" s="32"/>
      <c r="P416" s="35"/>
      <c r="Q416" s="33" t="str">
        <f>A124</f>
        <v>Warriors</v>
      </c>
      <c r="R416" s="8"/>
    </row>
    <row r="417" spans="1:18" ht="13.5" thickBot="1">
      <c r="A417" s="31" t="str">
        <f>A408</f>
        <v>Issy-les-Moulineaux</v>
      </c>
      <c r="B417" s="31" t="str">
        <f>A409</f>
        <v>Stradivari</v>
      </c>
      <c r="C417" s="37"/>
      <c r="D417" s="138">
        <f>IF(Turnisabato!E74="","",Turnisabato!E74)</f>
        <v>2</v>
      </c>
      <c r="E417" s="138">
        <f>IF(Turnisabato!F74="","",Turnisabato!F74)</f>
        <v>1</v>
      </c>
      <c r="F417" s="32">
        <f t="shared" si="21"/>
        <v>1</v>
      </c>
      <c r="G417" s="32">
        <f t="shared" si="22"/>
        <v>0</v>
      </c>
      <c r="H417" s="32">
        <f t="shared" si="23"/>
        <v>0</v>
      </c>
      <c r="I417" s="32"/>
      <c r="J417" s="32"/>
      <c r="K417" s="32"/>
      <c r="L417" s="32"/>
      <c r="M417" s="32"/>
      <c r="N417" s="32"/>
      <c r="O417" s="32"/>
      <c r="P417" s="35"/>
      <c r="Q417" s="33" t="str">
        <f>A125</f>
        <v>Flickers 2</v>
      </c>
      <c r="R417" s="8"/>
    </row>
    <row r="418" spans="1:18" ht="13.5" outlineLevel="1" thickBot="1">
      <c r="A418" s="18" t="s">
        <v>542</v>
      </c>
      <c r="B418" s="18"/>
      <c r="C418" s="273"/>
      <c r="D418" s="286" t="s">
        <v>543</v>
      </c>
      <c r="E418" s="286"/>
      <c r="F418" s="27"/>
      <c r="G418" s="27"/>
      <c r="H418" s="29"/>
      <c r="I418" s="273"/>
      <c r="J418" s="273"/>
      <c r="K418" s="273"/>
      <c r="L418" s="273"/>
      <c r="M418" s="273"/>
      <c r="N418" s="273"/>
      <c r="O418" s="273"/>
      <c r="P418" s="273"/>
      <c r="Q418" s="29" t="s">
        <v>544</v>
      </c>
      <c r="R418" s="8"/>
    </row>
    <row r="419" spans="1:18" ht="13.5" outlineLevel="1" thickBot="1">
      <c r="A419" s="23" t="str">
        <f>A412</f>
        <v>Bologna Tigers</v>
      </c>
      <c r="B419" s="23" t="str">
        <f>B412</f>
        <v>Stradivari</v>
      </c>
      <c r="C419" s="38"/>
      <c r="D419" s="39">
        <f>SUM(F420:F423)</f>
        <v>3</v>
      </c>
      <c r="E419" s="39">
        <f>SUM(G420:G423)</f>
        <v>1</v>
      </c>
      <c r="F419" s="40"/>
      <c r="G419" s="41"/>
      <c r="H419" s="29"/>
      <c r="I419" s="273"/>
      <c r="J419" s="273"/>
      <c r="K419" s="273"/>
      <c r="L419" s="273"/>
      <c r="M419" s="273"/>
      <c r="N419" s="273"/>
      <c r="O419" s="273"/>
      <c r="P419" s="273"/>
      <c r="Q419" s="42" t="str">
        <f>Q412</f>
        <v>Virtus 4 Strade</v>
      </c>
      <c r="R419" s="8"/>
    </row>
    <row r="420" spans="1:18" outlineLevel="1">
      <c r="A420" s="33" t="s">
        <v>611</v>
      </c>
      <c r="B420" s="33" t="s">
        <v>601</v>
      </c>
      <c r="C420" s="43"/>
      <c r="D420" s="44">
        <v>5</v>
      </c>
      <c r="E420" s="44">
        <v>2</v>
      </c>
      <c r="F420" s="45">
        <f>IF(D420&gt;E420,1,0)</f>
        <v>1</v>
      </c>
      <c r="G420" s="45">
        <f>IF(E420&gt;D420,1,0)</f>
        <v>0</v>
      </c>
      <c r="H420" s="29"/>
      <c r="I420" s="273"/>
      <c r="J420" s="273"/>
      <c r="K420" s="273"/>
      <c r="L420" s="273"/>
      <c r="M420" s="273"/>
      <c r="N420" s="273"/>
      <c r="O420" s="273"/>
      <c r="P420" s="273"/>
      <c r="Q420" s="151" t="s">
        <v>596</v>
      </c>
      <c r="R420" s="8"/>
    </row>
    <row r="421" spans="1:18" outlineLevel="1">
      <c r="A421" s="33" t="s">
        <v>702</v>
      </c>
      <c r="B421" s="33" t="s">
        <v>600</v>
      </c>
      <c r="C421" s="43"/>
      <c r="D421" s="44">
        <v>1</v>
      </c>
      <c r="E421" s="44">
        <v>2</v>
      </c>
      <c r="F421" s="45">
        <f>IF(D421&gt;E421,1,0)</f>
        <v>0</v>
      </c>
      <c r="G421" s="45">
        <f>IF(E421&gt;D421,1,0)</f>
        <v>1</v>
      </c>
      <c r="H421" s="29"/>
      <c r="I421" s="273"/>
      <c r="J421" s="273"/>
      <c r="K421" s="273"/>
      <c r="L421" s="273"/>
      <c r="M421" s="273"/>
      <c r="N421" s="273"/>
      <c r="O421" s="273"/>
      <c r="P421" s="273"/>
      <c r="Q421" s="151" t="s">
        <v>577</v>
      </c>
      <c r="R421" s="8"/>
    </row>
    <row r="422" spans="1:18" outlineLevel="1">
      <c r="A422" s="33" t="s">
        <v>614</v>
      </c>
      <c r="B422" s="33" t="s">
        <v>603</v>
      </c>
      <c r="C422" s="43"/>
      <c r="D422" s="44">
        <v>6</v>
      </c>
      <c r="E422" s="44">
        <v>0</v>
      </c>
      <c r="F422" s="45">
        <f>IF(D422&gt;E422,1,0)</f>
        <v>1</v>
      </c>
      <c r="G422" s="45">
        <f>IF(E422&gt;D422,1,0)</f>
        <v>0</v>
      </c>
      <c r="H422" s="29"/>
      <c r="I422" s="273"/>
      <c r="J422" s="273"/>
      <c r="K422" s="273"/>
      <c r="L422" s="273"/>
      <c r="M422" s="273"/>
      <c r="N422" s="273"/>
      <c r="O422" s="273"/>
      <c r="P422" s="273"/>
      <c r="Q422" s="151" t="s">
        <v>571</v>
      </c>
      <c r="R422" s="8"/>
    </row>
    <row r="423" spans="1:18" outlineLevel="1">
      <c r="A423" s="33" t="s">
        <v>703</v>
      </c>
      <c r="B423" s="33" t="s">
        <v>602</v>
      </c>
      <c r="C423" s="43"/>
      <c r="D423" s="44">
        <v>8</v>
      </c>
      <c r="E423" s="44">
        <v>1</v>
      </c>
      <c r="F423" s="45">
        <f>IF(D423&gt;E423,1,0)</f>
        <v>1</v>
      </c>
      <c r="G423" s="45">
        <f>IF(E423&gt;D423,1,0)</f>
        <v>0</v>
      </c>
      <c r="H423" s="29"/>
      <c r="I423" s="273"/>
      <c r="J423" s="273"/>
      <c r="K423" s="273"/>
      <c r="L423" s="273"/>
      <c r="M423" s="273"/>
      <c r="N423" s="273"/>
      <c r="O423" s="273"/>
      <c r="P423" s="273"/>
      <c r="Q423" s="151" t="s">
        <v>575</v>
      </c>
      <c r="R423" s="8"/>
    </row>
    <row r="424" spans="1:18" outlineLevel="1">
      <c r="A424" s="24"/>
      <c r="B424" s="24"/>
      <c r="C424" s="43"/>
      <c r="D424" s="44">
        <f>SUM(D420+D421+D422+D423)</f>
        <v>20</v>
      </c>
      <c r="E424" s="44">
        <f>SUM(E420+E421+E422+E423)</f>
        <v>5</v>
      </c>
      <c r="F424" s="45">
        <f>IF(D424&lt;&gt;E424,IF(D424&gt;E424,1,0),IF(H424&gt;I424,1,0))</f>
        <v>1</v>
      </c>
      <c r="G424" s="45">
        <f>IF(D424&lt;&gt;E424,IF(E424&gt;D424,1,0),IF(I424&gt;H424,1,0))</f>
        <v>0</v>
      </c>
      <c r="H424" s="29"/>
      <c r="I424" s="273"/>
      <c r="J424" s="273"/>
      <c r="K424" s="273"/>
      <c r="L424" s="273"/>
      <c r="M424" s="273"/>
      <c r="N424" s="273"/>
      <c r="O424" s="273"/>
      <c r="P424" s="273"/>
      <c r="Q424" s="29"/>
      <c r="R424" s="8"/>
    </row>
    <row r="425" spans="1:18" ht="13.5" outlineLevel="1" thickBot="1">
      <c r="A425" s="24"/>
      <c r="B425" s="24"/>
      <c r="C425" s="43"/>
      <c r="D425" s="43"/>
      <c r="E425" s="43"/>
      <c r="F425" s="45"/>
      <c r="G425" s="45"/>
      <c r="H425" s="29"/>
      <c r="I425" s="273"/>
      <c r="J425" s="273"/>
      <c r="K425" s="273"/>
      <c r="L425" s="273"/>
      <c r="M425" s="273"/>
      <c r="N425" s="273"/>
      <c r="O425" s="273"/>
      <c r="P425" s="273"/>
      <c r="Q425" s="29"/>
      <c r="R425" s="8"/>
    </row>
    <row r="426" spans="1:18" ht="13.5" outlineLevel="1" thickBot="1">
      <c r="A426" s="23" t="str">
        <f>A413</f>
        <v>Issy-les-Moulineaux</v>
      </c>
      <c r="B426" s="23" t="str">
        <f>B413</f>
        <v>Torino 2009 2</v>
      </c>
      <c r="C426" s="38"/>
      <c r="D426" s="39">
        <f>SUM(F427:F430)</f>
        <v>4</v>
      </c>
      <c r="E426" s="39">
        <f>SUM(G427:G430)</f>
        <v>0</v>
      </c>
      <c r="F426" s="40"/>
      <c r="G426" s="41"/>
      <c r="H426" s="29"/>
      <c r="I426" s="273"/>
      <c r="J426" s="273"/>
      <c r="K426" s="273"/>
      <c r="L426" s="273"/>
      <c r="M426" s="273"/>
      <c r="N426" s="273"/>
      <c r="O426" s="273"/>
      <c r="P426" s="273"/>
      <c r="Q426" s="42" t="str">
        <f>Q413</f>
        <v>Master Sanremo 2</v>
      </c>
      <c r="R426" s="8"/>
    </row>
    <row r="427" spans="1:18" outlineLevel="1">
      <c r="A427" s="33" t="s">
        <v>704</v>
      </c>
      <c r="B427" s="33" t="s">
        <v>653</v>
      </c>
      <c r="C427" s="43"/>
      <c r="D427" s="44">
        <v>2</v>
      </c>
      <c r="E427" s="44">
        <v>0</v>
      </c>
      <c r="F427" s="45">
        <f>IF(D427&gt;E427,1,0)</f>
        <v>1</v>
      </c>
      <c r="G427" s="45">
        <f>IF(E427&gt;D427,1,0)</f>
        <v>0</v>
      </c>
      <c r="H427" s="29"/>
      <c r="I427" s="273"/>
      <c r="J427" s="273"/>
      <c r="K427" s="273"/>
      <c r="L427" s="273"/>
      <c r="M427" s="273"/>
      <c r="N427" s="273"/>
      <c r="O427" s="273"/>
      <c r="P427" s="273"/>
      <c r="Q427" s="151" t="s">
        <v>650</v>
      </c>
      <c r="R427" s="8"/>
    </row>
    <row r="428" spans="1:18" outlineLevel="1">
      <c r="A428" s="33" t="s">
        <v>705</v>
      </c>
      <c r="B428" s="33" t="s">
        <v>606</v>
      </c>
      <c r="C428" s="43"/>
      <c r="D428" s="44">
        <v>2</v>
      </c>
      <c r="E428" s="44">
        <v>1</v>
      </c>
      <c r="F428" s="45">
        <f>IF(D428&gt;E428,1,0)</f>
        <v>1</v>
      </c>
      <c r="G428" s="45">
        <f>IF(E428&gt;D428,1,0)</f>
        <v>0</v>
      </c>
      <c r="H428" s="29"/>
      <c r="I428" s="273"/>
      <c r="J428" s="273"/>
      <c r="K428" s="273"/>
      <c r="L428" s="273"/>
      <c r="M428" s="273"/>
      <c r="N428" s="273"/>
      <c r="O428" s="273"/>
      <c r="P428" s="273"/>
      <c r="Q428" s="151" t="s">
        <v>646</v>
      </c>
      <c r="R428" s="8"/>
    </row>
    <row r="429" spans="1:18" outlineLevel="1">
      <c r="A429" s="33" t="s">
        <v>706</v>
      </c>
      <c r="B429" s="33" t="s">
        <v>604</v>
      </c>
      <c r="C429" s="43"/>
      <c r="D429" s="44">
        <v>5</v>
      </c>
      <c r="E429" s="44">
        <v>0</v>
      </c>
      <c r="F429" s="45">
        <f>IF(D429&gt;E429,1,0)</f>
        <v>1</v>
      </c>
      <c r="G429" s="45">
        <f>IF(E429&gt;D429,1,0)</f>
        <v>0</v>
      </c>
      <c r="H429" s="29"/>
      <c r="I429" s="273"/>
      <c r="J429" s="273"/>
      <c r="K429" s="273"/>
      <c r="L429" s="273"/>
      <c r="M429" s="273"/>
      <c r="N429" s="273"/>
      <c r="O429" s="273"/>
      <c r="P429" s="273"/>
      <c r="Q429" s="151" t="s">
        <v>652</v>
      </c>
      <c r="R429" s="8"/>
    </row>
    <row r="430" spans="1:18" outlineLevel="1">
      <c r="A430" s="33" t="s">
        <v>707</v>
      </c>
      <c r="B430" s="33" t="s">
        <v>607</v>
      </c>
      <c r="C430" s="43"/>
      <c r="D430" s="44">
        <v>4</v>
      </c>
      <c r="E430" s="44">
        <v>0</v>
      </c>
      <c r="F430" s="45">
        <f>IF(D430&gt;E430,1,0)</f>
        <v>1</v>
      </c>
      <c r="G430" s="45">
        <f>IF(E430&gt;D430,1,0)</f>
        <v>0</v>
      </c>
      <c r="H430" s="29"/>
      <c r="I430" s="273"/>
      <c r="J430" s="273"/>
      <c r="K430" s="273"/>
      <c r="L430" s="273"/>
      <c r="M430" s="273"/>
      <c r="N430" s="273"/>
      <c r="O430" s="273"/>
      <c r="P430" s="273"/>
      <c r="Q430" s="151" t="s">
        <v>648</v>
      </c>
      <c r="R430" s="8"/>
    </row>
    <row r="431" spans="1:18" outlineLevel="1">
      <c r="A431" s="24"/>
      <c r="B431" s="24"/>
      <c r="C431" s="43"/>
      <c r="D431" s="44">
        <f>SUM(D427+D428+D429+D430)</f>
        <v>13</v>
      </c>
      <c r="E431" s="44">
        <f>SUM(E427+E428+E429+E430)</f>
        <v>1</v>
      </c>
      <c r="F431" s="45">
        <f>IF(D431&lt;&gt;E431,IF(D431&gt;E431,1,0),IF(H431&gt;I431,1,0))</f>
        <v>1</v>
      </c>
      <c r="G431" s="45">
        <f>IF(D431&lt;&gt;E431,IF(E431&gt;D431,1,0),IF(I431&gt;H431,1,0))</f>
        <v>0</v>
      </c>
      <c r="H431" s="29"/>
      <c r="I431" s="273"/>
      <c r="J431" s="273"/>
      <c r="K431" s="273"/>
      <c r="L431" s="273"/>
      <c r="M431" s="273"/>
      <c r="N431" s="273"/>
      <c r="O431" s="273"/>
      <c r="P431" s="273"/>
      <c r="Q431" s="29"/>
      <c r="R431" s="8"/>
    </row>
    <row r="432" spans="1:18" ht="13.5" outlineLevel="1" thickBot="1">
      <c r="A432" s="24"/>
      <c r="B432" s="24"/>
      <c r="C432" s="43"/>
      <c r="D432" s="43"/>
      <c r="E432" s="43"/>
      <c r="F432" s="45"/>
      <c r="G432" s="45"/>
      <c r="H432" s="29"/>
      <c r="I432" s="273"/>
      <c r="J432" s="273"/>
      <c r="K432" s="273"/>
      <c r="L432" s="273"/>
      <c r="M432" s="273"/>
      <c r="N432" s="273"/>
      <c r="O432" s="273"/>
      <c r="P432" s="273"/>
      <c r="Q432" s="29"/>
      <c r="R432" s="8"/>
    </row>
    <row r="433" spans="1:18" ht="13.5" outlineLevel="1" thickBot="1">
      <c r="A433" s="46" t="str">
        <f>A414</f>
        <v>Bologna Tigers</v>
      </c>
      <c r="B433" s="46" t="str">
        <f>B414</f>
        <v>Issy-les-Moulineaux</v>
      </c>
      <c r="C433" s="38"/>
      <c r="D433" s="39">
        <f>SUM(F434:F437)</f>
        <v>4</v>
      </c>
      <c r="E433" s="39">
        <f>SUM(G434:G437)</f>
        <v>0</v>
      </c>
      <c r="F433" s="40"/>
      <c r="G433" s="41"/>
      <c r="H433" s="29"/>
      <c r="I433" s="273"/>
      <c r="J433" s="273"/>
      <c r="K433" s="273"/>
      <c r="L433" s="273"/>
      <c r="M433" s="273"/>
      <c r="N433" s="273"/>
      <c r="O433" s="273"/>
      <c r="P433" s="273"/>
      <c r="Q433" s="42" t="str">
        <f>Q414</f>
        <v>Biella 91</v>
      </c>
      <c r="R433" s="8"/>
    </row>
    <row r="434" spans="1:18" outlineLevel="1">
      <c r="A434" s="33" t="s">
        <v>703</v>
      </c>
      <c r="B434" s="33" t="s">
        <v>706</v>
      </c>
      <c r="C434" s="43"/>
      <c r="D434" s="44">
        <v>5</v>
      </c>
      <c r="E434" s="44">
        <v>2</v>
      </c>
      <c r="F434" s="45">
        <f>IF(D434&gt;E434,1,0)</f>
        <v>1</v>
      </c>
      <c r="G434" s="45">
        <f>IF(E434&gt;D434,1,0)</f>
        <v>0</v>
      </c>
      <c r="H434" s="29"/>
      <c r="I434" s="273"/>
      <c r="J434" s="273"/>
      <c r="K434" s="273"/>
      <c r="L434" s="273"/>
      <c r="M434" s="273"/>
      <c r="N434" s="273"/>
      <c r="O434" s="273"/>
      <c r="P434" s="273"/>
      <c r="Q434" s="151" t="s">
        <v>644</v>
      </c>
      <c r="R434" s="8"/>
    </row>
    <row r="435" spans="1:18" outlineLevel="1">
      <c r="A435" s="33" t="s">
        <v>702</v>
      </c>
      <c r="B435" s="33" t="s">
        <v>705</v>
      </c>
      <c r="C435" s="43"/>
      <c r="D435" s="44">
        <v>2</v>
      </c>
      <c r="E435" s="44">
        <v>0</v>
      </c>
      <c r="F435" s="45">
        <f>IF(D435&gt;E435,1,0)</f>
        <v>1</v>
      </c>
      <c r="G435" s="45">
        <f>IF(E435&gt;D435,1,0)</f>
        <v>0</v>
      </c>
      <c r="H435" s="29"/>
      <c r="I435" s="273"/>
      <c r="J435" s="273"/>
      <c r="K435" s="273"/>
      <c r="L435" s="273"/>
      <c r="M435" s="273"/>
      <c r="N435" s="273"/>
      <c r="O435" s="273"/>
      <c r="P435" s="273"/>
      <c r="Q435" s="151" t="s">
        <v>638</v>
      </c>
      <c r="R435" s="8"/>
    </row>
    <row r="436" spans="1:18" outlineLevel="1">
      <c r="A436" s="33" t="s">
        <v>614</v>
      </c>
      <c r="B436" s="33" t="s">
        <v>704</v>
      </c>
      <c r="C436" s="43"/>
      <c r="D436" s="44">
        <v>4</v>
      </c>
      <c r="E436" s="44">
        <v>2</v>
      </c>
      <c r="F436" s="45">
        <f>IF(D436&gt;E436,1,0)</f>
        <v>1</v>
      </c>
      <c r="G436" s="45">
        <f>IF(E436&gt;D436,1,0)</f>
        <v>0</v>
      </c>
      <c r="H436" s="29"/>
      <c r="I436" s="273"/>
      <c r="J436" s="273"/>
      <c r="K436" s="273"/>
      <c r="L436" s="273"/>
      <c r="M436" s="273"/>
      <c r="N436" s="273"/>
      <c r="O436" s="273"/>
      <c r="P436" s="273"/>
      <c r="Q436" s="151" t="s">
        <v>642</v>
      </c>
      <c r="R436" s="8"/>
    </row>
    <row r="437" spans="1:18" outlineLevel="1">
      <c r="A437" s="33" t="s">
        <v>611</v>
      </c>
      <c r="B437" s="33" t="s">
        <v>707</v>
      </c>
      <c r="C437" s="43"/>
      <c r="D437" s="44">
        <v>5</v>
      </c>
      <c r="E437" s="44">
        <v>0</v>
      </c>
      <c r="F437" s="45">
        <f>IF(D437&gt;E437,1,0)</f>
        <v>1</v>
      </c>
      <c r="G437" s="45">
        <f>IF(E437&gt;D437,1,0)</f>
        <v>0</v>
      </c>
      <c r="H437" s="29"/>
      <c r="I437" s="273"/>
      <c r="J437" s="273"/>
      <c r="K437" s="273"/>
      <c r="L437" s="273"/>
      <c r="M437" s="273"/>
      <c r="N437" s="273"/>
      <c r="O437" s="273"/>
      <c r="P437" s="273"/>
      <c r="Q437" s="151" t="s">
        <v>640</v>
      </c>
      <c r="R437" s="8"/>
    </row>
    <row r="438" spans="1:18" outlineLevel="1">
      <c r="A438" s="24"/>
      <c r="B438" s="24"/>
      <c r="C438" s="43"/>
      <c r="D438" s="44">
        <f>SUM(D434+D435+D436+D437)</f>
        <v>16</v>
      </c>
      <c r="E438" s="44">
        <f>SUM(E434+E435+E436+E437)</f>
        <v>4</v>
      </c>
      <c r="F438" s="45">
        <f>IF(D438&lt;&gt;E438,IF(D438&gt;E438,1,0),IF(H438&gt;I438,1,0))</f>
        <v>1</v>
      </c>
      <c r="G438" s="45">
        <f>IF(D438&lt;&gt;E438,IF(E438&gt;D438,1,0),IF(I438&gt;H438,1,0))</f>
        <v>0</v>
      </c>
      <c r="H438" s="29"/>
      <c r="I438" s="273"/>
      <c r="J438" s="273"/>
      <c r="K438" s="273"/>
      <c r="L438" s="273"/>
      <c r="M438" s="273"/>
      <c r="N438" s="273"/>
      <c r="O438" s="273"/>
      <c r="P438" s="273"/>
      <c r="Q438" s="29"/>
      <c r="R438" s="8"/>
    </row>
    <row r="439" spans="1:18" ht="13.5" outlineLevel="1" thickBot="1">
      <c r="A439" s="24"/>
      <c r="B439" s="24"/>
      <c r="C439" s="43"/>
      <c r="D439" s="43"/>
      <c r="E439" s="43"/>
      <c r="F439" s="45"/>
      <c r="G439" s="45"/>
      <c r="H439" s="29"/>
      <c r="I439" s="273"/>
      <c r="J439" s="273"/>
      <c r="K439" s="273"/>
      <c r="L439" s="273"/>
      <c r="M439" s="273"/>
      <c r="N439" s="273"/>
      <c r="O439" s="273"/>
      <c r="P439" s="273"/>
      <c r="Q439" s="29"/>
      <c r="R439" s="8"/>
    </row>
    <row r="440" spans="1:18" ht="13.5" outlineLevel="1" thickBot="1">
      <c r="A440" s="23" t="str">
        <f>A415</f>
        <v>Stradivari</v>
      </c>
      <c r="B440" s="23" t="str">
        <f>B415</f>
        <v>Torino 2009 2</v>
      </c>
      <c r="C440" s="38"/>
      <c r="D440" s="39">
        <f>SUM(F441:F444)</f>
        <v>4</v>
      </c>
      <c r="E440" s="39">
        <f>SUM(G441:G444)</f>
        <v>0</v>
      </c>
      <c r="F440" s="40"/>
      <c r="G440" s="41"/>
      <c r="H440" s="41"/>
      <c r="I440" s="38"/>
      <c r="J440" s="38"/>
      <c r="K440" s="38"/>
      <c r="L440" s="38"/>
      <c r="M440" s="38"/>
      <c r="N440" s="38"/>
      <c r="O440" s="38"/>
      <c r="P440" s="38"/>
      <c r="Q440" s="42" t="str">
        <f>Q415</f>
        <v>Subbuteisti Carpi</v>
      </c>
      <c r="R440" s="8"/>
    </row>
    <row r="441" spans="1:18" outlineLevel="1">
      <c r="A441" s="33" t="s">
        <v>603</v>
      </c>
      <c r="B441" s="33" t="s">
        <v>653</v>
      </c>
      <c r="C441" s="43"/>
      <c r="D441" s="44">
        <v>4</v>
      </c>
      <c r="E441" s="44">
        <v>0</v>
      </c>
      <c r="F441" s="45">
        <f>IF(D441&gt;E441,1,0)</f>
        <v>1</v>
      </c>
      <c r="G441" s="45">
        <f>IF(E441&gt;D441,1,0)</f>
        <v>0</v>
      </c>
      <c r="H441" s="47"/>
      <c r="I441" s="43"/>
      <c r="J441" s="43"/>
      <c r="K441" s="43"/>
      <c r="L441" s="43"/>
      <c r="M441" s="43"/>
      <c r="N441" s="43"/>
      <c r="O441" s="43"/>
      <c r="P441" s="43"/>
      <c r="Q441" s="48" t="s">
        <v>585</v>
      </c>
      <c r="R441" s="8"/>
    </row>
    <row r="442" spans="1:18" outlineLevel="1">
      <c r="A442" s="33" t="s">
        <v>602</v>
      </c>
      <c r="B442" s="33" t="s">
        <v>708</v>
      </c>
      <c r="C442" s="43"/>
      <c r="D442" s="44">
        <v>2</v>
      </c>
      <c r="E442" s="44">
        <v>1</v>
      </c>
      <c r="F442" s="45">
        <f>IF(D442&gt;E442,1,0)</f>
        <v>1</v>
      </c>
      <c r="G442" s="45">
        <f>IF(E442&gt;D442,1,0)</f>
        <v>0</v>
      </c>
      <c r="H442" s="47"/>
      <c r="I442" s="43"/>
      <c r="J442" s="43"/>
      <c r="K442" s="43"/>
      <c r="L442" s="43"/>
      <c r="M442" s="43"/>
      <c r="N442" s="43"/>
      <c r="O442" s="43"/>
      <c r="P442" s="43"/>
      <c r="Q442" s="48" t="s">
        <v>582</v>
      </c>
      <c r="R442" s="8"/>
    </row>
    <row r="443" spans="1:18" outlineLevel="1">
      <c r="A443" s="33" t="s">
        <v>601</v>
      </c>
      <c r="B443" s="33" t="s">
        <v>605</v>
      </c>
      <c r="C443" s="43"/>
      <c r="D443" s="44">
        <v>2</v>
      </c>
      <c r="E443" s="44">
        <v>0</v>
      </c>
      <c r="F443" s="45">
        <f>IF(D443&gt;E443,1,0)</f>
        <v>1</v>
      </c>
      <c r="G443" s="45">
        <f>IF(E443&gt;D443,1,0)</f>
        <v>0</v>
      </c>
      <c r="H443" s="47"/>
      <c r="I443" s="43"/>
      <c r="J443" s="43"/>
      <c r="K443" s="43"/>
      <c r="L443" s="43"/>
      <c r="M443" s="43"/>
      <c r="N443" s="43"/>
      <c r="O443" s="43"/>
      <c r="P443" s="43"/>
      <c r="Q443" s="48" t="s">
        <v>588</v>
      </c>
      <c r="R443" s="8"/>
    </row>
    <row r="444" spans="1:18" outlineLevel="1">
      <c r="A444" s="33" t="s">
        <v>600</v>
      </c>
      <c r="B444" s="33" t="s">
        <v>606</v>
      </c>
      <c r="C444" s="43"/>
      <c r="D444" s="44">
        <v>4</v>
      </c>
      <c r="E444" s="44">
        <v>0</v>
      </c>
      <c r="F444" s="45">
        <f>IF(D444&gt;E444,1,0)</f>
        <v>1</v>
      </c>
      <c r="G444" s="45">
        <f>IF(E444&gt;D444,1,0)</f>
        <v>0</v>
      </c>
      <c r="H444" s="47"/>
      <c r="I444" s="43"/>
      <c r="J444" s="43"/>
      <c r="K444" s="43"/>
      <c r="L444" s="43"/>
      <c r="M444" s="43"/>
      <c r="N444" s="43"/>
      <c r="O444" s="43"/>
      <c r="P444" s="43"/>
      <c r="Q444" s="48" t="s">
        <v>579</v>
      </c>
      <c r="R444" s="8"/>
    </row>
    <row r="445" spans="1:18" outlineLevel="1">
      <c r="A445" s="24"/>
      <c r="B445" s="24"/>
      <c r="C445" s="43"/>
      <c r="D445" s="44">
        <f>SUM(D441+D442+D443+D444)</f>
        <v>12</v>
      </c>
      <c r="E445" s="44">
        <f>SUM(E441+E442+E443+E444)</f>
        <v>1</v>
      </c>
      <c r="F445" s="45">
        <f>IF(D445&lt;&gt;E445,IF(D445&gt;E445,1,0),IF(H445&gt;I445,1,0))</f>
        <v>1</v>
      </c>
      <c r="G445" s="45">
        <f>IF(D445&lt;&gt;E445,IF(E445&gt;D445,1,0),IF(I445&gt;H445,1,0))</f>
        <v>0</v>
      </c>
      <c r="H445" s="47"/>
      <c r="I445" s="43"/>
      <c r="J445" s="43"/>
      <c r="K445" s="43"/>
      <c r="L445" s="43"/>
      <c r="M445" s="43"/>
      <c r="N445" s="43"/>
      <c r="O445" s="43"/>
      <c r="P445" s="43"/>
      <c r="Q445" s="24"/>
      <c r="R445" s="8"/>
    </row>
    <row r="446" spans="1:18" ht="13.5" outlineLevel="1" thickBot="1">
      <c r="A446" s="24"/>
      <c r="B446" s="24"/>
      <c r="C446" s="43"/>
      <c r="D446" s="43"/>
      <c r="E446" s="43"/>
      <c r="F446" s="45"/>
      <c r="G446" s="45"/>
      <c r="H446" s="47"/>
      <c r="I446" s="43"/>
      <c r="J446" s="43"/>
      <c r="K446" s="43"/>
      <c r="L446" s="43"/>
      <c r="M446" s="43"/>
      <c r="N446" s="43"/>
      <c r="O446" s="43"/>
      <c r="P446" s="43"/>
      <c r="Q446" s="24"/>
      <c r="R446" s="8"/>
    </row>
    <row r="447" spans="1:18" ht="13.5" outlineLevel="1" thickBot="1">
      <c r="A447" s="23" t="str">
        <f>A416</f>
        <v>Bologna Tigers</v>
      </c>
      <c r="B447" s="23" t="str">
        <f>B416</f>
        <v>Torino 2009 2</v>
      </c>
      <c r="C447" s="38"/>
      <c r="D447" s="39">
        <f>SUM(F448:F451)</f>
        <v>4</v>
      </c>
      <c r="E447" s="39">
        <f>SUM(G448:G451)</f>
        <v>0</v>
      </c>
      <c r="F447" s="40"/>
      <c r="G447" s="41"/>
      <c r="H447" s="41"/>
      <c r="I447" s="38"/>
      <c r="J447" s="38"/>
      <c r="K447" s="38"/>
      <c r="L447" s="38"/>
      <c r="M447" s="38"/>
      <c r="N447" s="38"/>
      <c r="O447" s="38"/>
      <c r="P447" s="38"/>
      <c r="Q447" s="42" t="str">
        <f>Q416</f>
        <v>Warriors</v>
      </c>
      <c r="R447" s="8"/>
    </row>
    <row r="448" spans="1:18" outlineLevel="1">
      <c r="A448" s="33" t="s">
        <v>702</v>
      </c>
      <c r="B448" s="33" t="s">
        <v>606</v>
      </c>
      <c r="C448" s="43"/>
      <c r="D448" s="44">
        <v>4</v>
      </c>
      <c r="E448" s="44">
        <v>0</v>
      </c>
      <c r="F448" s="45">
        <f>IF(D448&gt;E448,1,0)</f>
        <v>1</v>
      </c>
      <c r="G448" s="45">
        <f>IF(E448&gt;D448,1,0)</f>
        <v>0</v>
      </c>
      <c r="H448" s="47"/>
      <c r="I448" s="43"/>
      <c r="J448" s="43"/>
      <c r="K448" s="43"/>
      <c r="L448" s="43"/>
      <c r="M448" s="43"/>
      <c r="N448" s="43"/>
      <c r="O448" s="43"/>
      <c r="P448" s="43"/>
      <c r="Q448" s="33"/>
      <c r="R448" s="8"/>
    </row>
    <row r="449" spans="1:18" outlineLevel="1">
      <c r="A449" s="33" t="s">
        <v>614</v>
      </c>
      <c r="B449" s="33" t="s">
        <v>653</v>
      </c>
      <c r="C449" s="43"/>
      <c r="D449" s="44">
        <v>6</v>
      </c>
      <c r="E449" s="44">
        <v>0</v>
      </c>
      <c r="F449" s="45">
        <f>IF(D449&gt;E449,1,0)</f>
        <v>1</v>
      </c>
      <c r="G449" s="45">
        <f>IF(E449&gt;D449,1,0)</f>
        <v>0</v>
      </c>
      <c r="H449" s="47"/>
      <c r="I449" s="43"/>
      <c r="J449" s="43"/>
      <c r="K449" s="43"/>
      <c r="L449" s="43"/>
      <c r="M449" s="43"/>
      <c r="N449" s="43"/>
      <c r="O449" s="43"/>
      <c r="P449" s="43"/>
      <c r="Q449" s="33"/>
      <c r="R449" s="8"/>
    </row>
    <row r="450" spans="1:18" outlineLevel="1">
      <c r="A450" s="33" t="s">
        <v>703</v>
      </c>
      <c r="B450" s="33" t="s">
        <v>605</v>
      </c>
      <c r="C450" s="43"/>
      <c r="D450" s="44">
        <v>5</v>
      </c>
      <c r="E450" s="44">
        <v>2</v>
      </c>
      <c r="F450" s="45">
        <f>IF(D450&gt;E450,1,0)</f>
        <v>1</v>
      </c>
      <c r="G450" s="45">
        <f>IF(E450&gt;D450,1,0)</f>
        <v>0</v>
      </c>
      <c r="H450" s="47"/>
      <c r="I450" s="43"/>
      <c r="J450" s="43"/>
      <c r="K450" s="43"/>
      <c r="L450" s="43"/>
      <c r="M450" s="43"/>
      <c r="N450" s="43"/>
      <c r="O450" s="43"/>
      <c r="P450" s="43"/>
      <c r="Q450" s="33"/>
      <c r="R450" s="8"/>
    </row>
    <row r="451" spans="1:18" outlineLevel="1">
      <c r="A451" s="33" t="s">
        <v>611</v>
      </c>
      <c r="B451" s="33" t="s">
        <v>604</v>
      </c>
      <c r="C451" s="43"/>
      <c r="D451" s="44">
        <v>5</v>
      </c>
      <c r="E451" s="44">
        <v>0</v>
      </c>
      <c r="F451" s="45">
        <f>IF(D451&gt;E451,1,0)</f>
        <v>1</v>
      </c>
      <c r="G451" s="45">
        <f>IF(E451&gt;D451,1,0)</f>
        <v>0</v>
      </c>
      <c r="H451" s="47"/>
      <c r="I451" s="43"/>
      <c r="J451" s="43"/>
      <c r="K451" s="43"/>
      <c r="L451" s="43"/>
      <c r="M451" s="43"/>
      <c r="N451" s="43"/>
      <c r="O451" s="43"/>
      <c r="P451" s="43"/>
      <c r="Q451" s="33"/>
      <c r="R451" s="8"/>
    </row>
    <row r="452" spans="1:18" outlineLevel="1">
      <c r="A452" s="23"/>
      <c r="B452" s="24"/>
      <c r="C452" s="43"/>
      <c r="D452" s="44">
        <f>SUM(D448+D449+D450+D451)</f>
        <v>20</v>
      </c>
      <c r="E452" s="44">
        <f>SUM(E448+E449+E450+E451)</f>
        <v>2</v>
      </c>
      <c r="F452" s="45">
        <f>IF(D452&lt;&gt;E452,IF(D452&gt;E452,1,0),IF(H452&gt;I452,1,0))</f>
        <v>1</v>
      </c>
      <c r="G452" s="45">
        <f>IF(D452&lt;&gt;E452,IF(E452&gt;D452,1,0),IF(I452&gt;H452,1,0))</f>
        <v>0</v>
      </c>
      <c r="H452" s="47"/>
      <c r="I452" s="43"/>
      <c r="J452" s="43"/>
      <c r="K452" s="43"/>
      <c r="L452" s="43"/>
      <c r="M452" s="43"/>
      <c r="N452" s="43"/>
      <c r="O452" s="43"/>
      <c r="P452" s="43"/>
      <c r="Q452" s="24"/>
      <c r="R452" s="8"/>
    </row>
    <row r="453" spans="1:18" ht="13.5" outlineLevel="1" thickBot="1">
      <c r="A453" s="24"/>
      <c r="B453" s="24"/>
      <c r="C453" s="43"/>
      <c r="D453" s="43"/>
      <c r="E453" s="43"/>
      <c r="F453" s="45"/>
      <c r="G453" s="45"/>
      <c r="H453" s="47"/>
      <c r="I453" s="43"/>
      <c r="J453" s="43"/>
      <c r="K453" s="43"/>
      <c r="L453" s="43"/>
      <c r="M453" s="43"/>
      <c r="N453" s="43"/>
      <c r="O453" s="43"/>
      <c r="P453" s="43"/>
      <c r="Q453" s="24"/>
      <c r="R453" s="8"/>
    </row>
    <row r="454" spans="1:18" ht="13.5" outlineLevel="1" thickBot="1">
      <c r="A454" s="46" t="str">
        <f>A417</f>
        <v>Issy-les-Moulineaux</v>
      </c>
      <c r="B454" s="46" t="str">
        <f>B417</f>
        <v>Stradivari</v>
      </c>
      <c r="C454" s="38"/>
      <c r="D454" s="39">
        <f>SUM(F455:F458)</f>
        <v>2</v>
      </c>
      <c r="E454" s="39">
        <f>SUM(G455:G458)</f>
        <v>1</v>
      </c>
      <c r="F454" s="40"/>
      <c r="G454" s="41"/>
      <c r="H454" s="41"/>
      <c r="I454" s="38"/>
      <c r="J454" s="38"/>
      <c r="K454" s="38"/>
      <c r="L454" s="38"/>
      <c r="M454" s="38"/>
      <c r="N454" s="38"/>
      <c r="O454" s="38"/>
      <c r="P454" s="38"/>
      <c r="Q454" s="42" t="str">
        <f>Q417</f>
        <v>Flickers 2</v>
      </c>
      <c r="R454" s="8"/>
    </row>
    <row r="455" spans="1:18" outlineLevel="1">
      <c r="A455" s="33" t="s">
        <v>707</v>
      </c>
      <c r="B455" s="33" t="s">
        <v>601</v>
      </c>
      <c r="C455" s="43"/>
      <c r="D455" s="44">
        <v>7</v>
      </c>
      <c r="E455" s="44">
        <v>1</v>
      </c>
      <c r="F455" s="45">
        <f>IF(D455&gt;E455,1,0)</f>
        <v>1</v>
      </c>
      <c r="G455" s="45">
        <f>IF(E455&gt;D455,1,0)</f>
        <v>0</v>
      </c>
      <c r="H455" s="47"/>
      <c r="I455" s="43"/>
      <c r="J455" s="43"/>
      <c r="K455" s="43"/>
      <c r="L455" s="43"/>
      <c r="M455" s="43"/>
      <c r="N455" s="43"/>
      <c r="O455" s="43"/>
      <c r="P455" s="43"/>
      <c r="Q455" s="33" t="s">
        <v>621</v>
      </c>
      <c r="R455" s="8"/>
    </row>
    <row r="456" spans="1:18" outlineLevel="1">
      <c r="A456" s="33" t="s">
        <v>705</v>
      </c>
      <c r="B456" s="33" t="s">
        <v>600</v>
      </c>
      <c r="C456" s="43"/>
      <c r="D456" s="44">
        <v>0</v>
      </c>
      <c r="E456" s="44">
        <v>1</v>
      </c>
      <c r="F456" s="45">
        <f>IF(D456&gt;E456,1,0)</f>
        <v>0</v>
      </c>
      <c r="G456" s="45">
        <f>IF(E456&gt;D456,1,0)</f>
        <v>1</v>
      </c>
      <c r="H456" s="47"/>
      <c r="I456" s="43"/>
      <c r="J456" s="43"/>
      <c r="K456" s="43"/>
      <c r="L456" s="43"/>
      <c r="M456" s="43"/>
      <c r="N456" s="43"/>
      <c r="O456" s="43"/>
      <c r="P456" s="43"/>
      <c r="Q456" s="33" t="s">
        <v>619</v>
      </c>
      <c r="R456" s="8"/>
    </row>
    <row r="457" spans="1:18" outlineLevel="1">
      <c r="A457" s="33" t="s">
        <v>706</v>
      </c>
      <c r="B457" s="33" t="s">
        <v>603</v>
      </c>
      <c r="C457" s="43"/>
      <c r="D457" s="44">
        <v>6</v>
      </c>
      <c r="E457" s="44">
        <v>1</v>
      </c>
      <c r="F457" s="45">
        <f>IF(D457&gt;E457,1,0)</f>
        <v>1</v>
      </c>
      <c r="G457" s="45">
        <f>IF(E457&gt;D457,1,0)</f>
        <v>0</v>
      </c>
      <c r="H457" s="47"/>
      <c r="I457" s="43"/>
      <c r="J457" s="43"/>
      <c r="K457" s="43"/>
      <c r="L457" s="43"/>
      <c r="M457" s="43"/>
      <c r="N457" s="43"/>
      <c r="O457" s="43"/>
      <c r="P457" s="43"/>
      <c r="Q457" s="33" t="s">
        <v>623</v>
      </c>
      <c r="R457" s="8"/>
    </row>
    <row r="458" spans="1:18" outlineLevel="1">
      <c r="A458" s="33" t="s">
        <v>704</v>
      </c>
      <c r="B458" s="33" t="s">
        <v>602</v>
      </c>
      <c r="C458" s="43"/>
      <c r="D458" s="44">
        <v>0</v>
      </c>
      <c r="E458" s="44">
        <v>0</v>
      </c>
      <c r="F458" s="45">
        <f>IF(D458&gt;E458,1,0)</f>
        <v>0</v>
      </c>
      <c r="G458" s="45">
        <f>IF(E458&gt;D458,1,0)</f>
        <v>0</v>
      </c>
      <c r="H458" s="47"/>
      <c r="I458" s="43"/>
      <c r="J458" s="43"/>
      <c r="K458" s="43"/>
      <c r="L458" s="43"/>
      <c r="M458" s="43"/>
      <c r="N458" s="43"/>
      <c r="O458" s="43"/>
      <c r="P458" s="43"/>
      <c r="Q458" s="33" t="s">
        <v>625</v>
      </c>
      <c r="R458" s="8"/>
    </row>
    <row r="459" spans="1:18" outlineLevel="1">
      <c r="A459" s="24"/>
      <c r="B459" s="24"/>
      <c r="C459" s="43"/>
      <c r="D459" s="44">
        <f>SUM(D455+D456+D457+D458)</f>
        <v>13</v>
      </c>
      <c r="E459" s="44">
        <f>SUM(E455+E456+E457+E458)</f>
        <v>3</v>
      </c>
      <c r="F459" s="45">
        <f>IF(D459&lt;&gt;E459,IF(D459&gt;E459,1,0),IF(H459&gt;I459,1,0))</f>
        <v>1</v>
      </c>
      <c r="G459" s="45">
        <f>IF(D459&lt;&gt;E459,IF(E459&gt;D459,1,0),IF(I459&gt;H459,1,0))</f>
        <v>0</v>
      </c>
      <c r="H459" s="47"/>
      <c r="I459" s="43"/>
      <c r="J459" s="43"/>
      <c r="K459" s="43"/>
      <c r="L459" s="43"/>
      <c r="M459" s="43"/>
      <c r="N459" s="43"/>
      <c r="O459" s="43"/>
      <c r="P459" s="43"/>
      <c r="Q459" s="21"/>
      <c r="R459" s="8"/>
    </row>
    <row r="460" spans="1:18">
      <c r="A460" s="24"/>
      <c r="B460" s="24"/>
      <c r="C460" s="43"/>
      <c r="D460" s="43"/>
      <c r="E460" s="43"/>
      <c r="F460" s="45"/>
      <c r="G460" s="45"/>
      <c r="H460" s="47"/>
      <c r="I460" s="43"/>
      <c r="J460" s="43"/>
      <c r="K460" s="43"/>
      <c r="L460" s="43"/>
      <c r="M460" s="43"/>
      <c r="N460" s="43"/>
      <c r="O460" s="43"/>
      <c r="P460" s="43"/>
      <c r="Q460" s="21"/>
      <c r="R460" s="8"/>
    </row>
    <row r="461" spans="1:18" ht="19.5">
      <c r="A461" s="96" t="s">
        <v>709</v>
      </c>
      <c r="B461" s="84"/>
      <c r="C461" s="84"/>
      <c r="D461" s="84"/>
      <c r="E461" s="84"/>
      <c r="F461" s="84"/>
      <c r="G461" s="97"/>
      <c r="H461" s="154"/>
      <c r="I461" s="154"/>
      <c r="J461" s="154"/>
      <c r="K461" s="154"/>
      <c r="L461" s="154"/>
      <c r="M461" s="154"/>
      <c r="N461" s="154"/>
      <c r="O461" s="154"/>
      <c r="P461" s="154"/>
      <c r="Q461" s="154"/>
      <c r="R461" s="8"/>
    </row>
    <row r="462" spans="1:18" ht="13.5" thickBot="1">
      <c r="A462" s="55" t="s">
        <v>710</v>
      </c>
      <c r="B462" s="55" t="s">
        <v>711</v>
      </c>
      <c r="C462" s="53"/>
      <c r="D462" s="286" t="s">
        <v>543</v>
      </c>
      <c r="E462" s="286"/>
      <c r="F462" s="287" t="s">
        <v>712</v>
      </c>
      <c r="G462" s="287"/>
      <c r="H462" s="287"/>
      <c r="I462" s="287"/>
      <c r="J462" s="287"/>
      <c r="K462" s="54"/>
      <c r="L462" s="54"/>
      <c r="M462" s="55"/>
      <c r="N462" s="274"/>
      <c r="O462" s="274"/>
      <c r="P462" s="274"/>
      <c r="Q462" s="274" t="s">
        <v>713</v>
      </c>
      <c r="R462" s="8"/>
    </row>
    <row r="463" spans="1:18" ht="13.5" thickBot="1">
      <c r="A463" s="139" t="str">
        <f>Q8</f>
        <v>F.lli Bari Reggio Emilia</v>
      </c>
      <c r="B463" s="139" t="str">
        <f>Q351</f>
        <v>Grosseto</v>
      </c>
      <c r="C463" s="56"/>
      <c r="D463" s="138">
        <f>IF(Turnisabato!E109="","",Turnisabato!E109)</f>
        <v>3</v>
      </c>
      <c r="E463" s="138">
        <f>IF(Turnisabato!F109="","",Turnisabato!F109)</f>
        <v>1</v>
      </c>
      <c r="F463" s="288" t="str">
        <f>IF(D463&gt;E463,A463,IF(OR(D463=E463),"Spareggio",B463))</f>
        <v>F.lli Bari Reggio Emilia</v>
      </c>
      <c r="G463" s="288"/>
      <c r="H463" s="288"/>
      <c r="I463" s="288"/>
      <c r="J463" s="288"/>
      <c r="K463" s="57"/>
      <c r="L463" s="230" t="str">
        <f>IF(D463&lt;E463,A463,IF(OR(D463=E463),"spareggio",B463))</f>
        <v>Grosseto</v>
      </c>
      <c r="M463" s="58"/>
      <c r="N463" s="62"/>
      <c r="Q463" s="140" t="str">
        <f>Q11</f>
        <v>Atletico Pisa</v>
      </c>
      <c r="R463" s="8"/>
    </row>
    <row r="464" spans="1:18" ht="13.5" thickBot="1">
      <c r="A464" s="139" t="str">
        <f>Q407</f>
        <v>Bologna Tigers</v>
      </c>
      <c r="B464" s="139" t="str">
        <f>Q66</f>
        <v>Tiburones FM</v>
      </c>
      <c r="C464" s="100"/>
      <c r="D464" s="138">
        <f>IF(Turnisabato!E110="","",Turnisabato!E110)</f>
        <v>3</v>
      </c>
      <c r="E464" s="138">
        <f>IF(Turnisabato!F110="","",Turnisabato!F110)</f>
        <v>0</v>
      </c>
      <c r="F464" s="288" t="str">
        <f t="shared" ref="F464:F470" si="24">IF(D464&gt;E464,A464,IF(OR(D464=E464),"Spareggio",B464))</f>
        <v>Bologna Tigers</v>
      </c>
      <c r="G464" s="288"/>
      <c r="H464" s="288"/>
      <c r="I464" s="288"/>
      <c r="J464" s="288"/>
      <c r="K464" s="57"/>
      <c r="L464" s="230" t="str">
        <f t="shared" ref="L464:L470" si="25">IF(D464&lt;E464,A464,IF(OR(D464=E464),"spareggio",B464))</f>
        <v>Tiburones FM</v>
      </c>
      <c r="M464" s="58"/>
      <c r="N464" s="62"/>
      <c r="Q464" s="140" t="str">
        <f>Q10</f>
        <v>Rain 1970</v>
      </c>
      <c r="R464" s="8"/>
    </row>
    <row r="465" spans="1:18" ht="13.5" thickBot="1">
      <c r="A465" s="139" t="str">
        <f>Q236</f>
        <v>Rochefort TS</v>
      </c>
      <c r="B465" s="139" t="str">
        <f>Q123</f>
        <v>Fiamme Azzurre</v>
      </c>
      <c r="C465" s="59"/>
      <c r="D465" s="138">
        <f>IF(Turnisabato!E111="","",Turnisabato!E111)</f>
        <v>1</v>
      </c>
      <c r="E465" s="138">
        <f>IF(Turnisabato!F111="","",Turnisabato!F111)</f>
        <v>3</v>
      </c>
      <c r="F465" s="288" t="str">
        <f t="shared" si="24"/>
        <v>Fiamme Azzurre</v>
      </c>
      <c r="G465" s="288"/>
      <c r="H465" s="288"/>
      <c r="I465" s="288"/>
      <c r="J465" s="288"/>
      <c r="K465" s="57"/>
      <c r="L465" s="230" t="str">
        <f t="shared" si="25"/>
        <v>Rochefort TS</v>
      </c>
      <c r="M465" s="58"/>
      <c r="N465" s="62"/>
      <c r="Q465" s="140" t="str">
        <f>Q68</f>
        <v>Subbuteisti Carpi</v>
      </c>
      <c r="R465" s="8"/>
    </row>
    <row r="466" spans="1:18" ht="13.5" thickBot="1">
      <c r="A466" s="139" t="str">
        <f>Q179</f>
        <v>Napoli Fighters</v>
      </c>
      <c r="B466" s="139" t="str">
        <f>Q294</f>
        <v>TFC Mattersburg</v>
      </c>
      <c r="C466" s="59"/>
      <c r="D466" s="138">
        <f>IF(Turnisabato!E112="","",Turnisabato!E112)</f>
        <v>2</v>
      </c>
      <c r="E466" s="138">
        <f>IF(Turnisabato!F112="","",Turnisabato!F112)</f>
        <v>1</v>
      </c>
      <c r="F466" s="288" t="str">
        <f t="shared" si="24"/>
        <v>Napoli Fighters</v>
      </c>
      <c r="G466" s="288"/>
      <c r="H466" s="288"/>
      <c r="I466" s="288"/>
      <c r="J466" s="288"/>
      <c r="K466" s="57"/>
      <c r="L466" s="230" t="str">
        <f t="shared" si="25"/>
        <v>TFC Mattersburg</v>
      </c>
      <c r="M466" s="58"/>
      <c r="N466" s="62"/>
      <c r="Q466" s="140" t="str">
        <f>Q67</f>
        <v>Biella 91</v>
      </c>
      <c r="R466" s="8"/>
    </row>
    <row r="467" spans="1:18" ht="13.5" thickBot="1">
      <c r="A467" s="139" t="str">
        <f>Q122</f>
        <v>Warriors</v>
      </c>
      <c r="B467" s="139" t="str">
        <f>Q237</f>
        <v>Ascoli</v>
      </c>
      <c r="C467" s="106"/>
      <c r="D467" s="138">
        <f>IF(Turnisabato!E113="","",Turnisabato!E113)</f>
        <v>1</v>
      </c>
      <c r="E467" s="138">
        <f>IF(Turnisabato!F113="","",Turnisabato!F113)</f>
        <v>2</v>
      </c>
      <c r="F467" s="288" t="str">
        <f t="shared" si="24"/>
        <v>Ascoli</v>
      </c>
      <c r="G467" s="288"/>
      <c r="H467" s="288"/>
      <c r="I467" s="288"/>
      <c r="J467" s="288"/>
      <c r="K467" s="57"/>
      <c r="L467" s="230" t="str">
        <f t="shared" si="25"/>
        <v>Warriors</v>
      </c>
      <c r="M467" s="58"/>
      <c r="N467" s="62"/>
      <c r="Q467" s="140" t="str">
        <f>Q238</f>
        <v>Torino 2009</v>
      </c>
      <c r="R467" s="8"/>
    </row>
    <row r="468" spans="1:18" ht="13.5" thickBot="1">
      <c r="A468" s="139" t="str">
        <f>Q293</f>
        <v>Stella Artois</v>
      </c>
      <c r="B468" s="139" t="str">
        <f>Q180</f>
        <v>Wiener Neustadt</v>
      </c>
      <c r="C468" s="59"/>
      <c r="D468" s="138">
        <f>IF(Turnisabato!E114="","",Turnisabato!E114)</f>
        <v>1</v>
      </c>
      <c r="E468" s="138" t="str">
        <f>IF(Turnisabato!F114="","",Turnisabato!F114)</f>
        <v>1*</v>
      </c>
      <c r="F468" s="288" t="str">
        <f t="shared" si="24"/>
        <v>Wiener Neustadt</v>
      </c>
      <c r="G468" s="288"/>
      <c r="H468" s="288"/>
      <c r="I468" s="288"/>
      <c r="J468" s="288"/>
      <c r="K468" s="57"/>
      <c r="L468" s="230" t="str">
        <f t="shared" si="25"/>
        <v>Stella Artois</v>
      </c>
      <c r="M468" s="58"/>
      <c r="N468" s="62"/>
      <c r="Q468" s="140" t="str">
        <f>Q239</f>
        <v>Flickers</v>
      </c>
      <c r="R468" s="8"/>
    </row>
    <row r="469" spans="1:18" ht="13.5" thickBot="1">
      <c r="A469" s="139" t="str">
        <f>Q350</f>
        <v>Valletta</v>
      </c>
      <c r="B469" s="139" t="str">
        <f>Q9</f>
        <v>Leonessa</v>
      </c>
      <c r="C469" s="59"/>
      <c r="D469" s="138">
        <f>IF(Turnisabato!E115="","",Turnisabato!E115)</f>
        <v>2</v>
      </c>
      <c r="E469" s="138">
        <f>IF(Turnisabato!F115="","",Turnisabato!F115)</f>
        <v>1</v>
      </c>
      <c r="F469" s="288" t="str">
        <f t="shared" si="24"/>
        <v>Valletta</v>
      </c>
      <c r="G469" s="288"/>
      <c r="H469" s="288"/>
      <c r="I469" s="288"/>
      <c r="J469" s="288"/>
      <c r="K469" s="57"/>
      <c r="L469" s="230" t="str">
        <f t="shared" si="25"/>
        <v>Leonessa</v>
      </c>
      <c r="M469" s="58"/>
      <c r="N469" s="62"/>
      <c r="Q469" s="140" t="str">
        <f>Q295</f>
        <v>Messina TS</v>
      </c>
      <c r="R469" s="8"/>
    </row>
    <row r="470" spans="1:18" ht="13.5" thickBot="1">
      <c r="A470" s="139" t="str">
        <f>Q65</f>
        <v>Master Sanremo</v>
      </c>
      <c r="B470" s="139" t="str">
        <f>Q408</f>
        <v>Issy-les-Moulineaux</v>
      </c>
      <c r="C470" s="59"/>
      <c r="D470" s="138">
        <f>IF(Turnisabato!E116="","",Turnisabato!E116)</f>
        <v>2</v>
      </c>
      <c r="E470" s="138" t="str">
        <f>IF(Turnisabato!F116="","",Turnisabato!F116)</f>
        <v>2*</v>
      </c>
      <c r="F470" s="288" t="str">
        <f t="shared" si="24"/>
        <v>Issy-les-Moulineaux</v>
      </c>
      <c r="G470" s="288"/>
      <c r="H470" s="288"/>
      <c r="I470" s="288"/>
      <c r="J470" s="288"/>
      <c r="K470" s="57"/>
      <c r="L470" s="230" t="str">
        <f t="shared" si="25"/>
        <v>Master Sanremo</v>
      </c>
      <c r="M470" s="58"/>
      <c r="N470" s="62"/>
      <c r="Q470" s="140" t="str">
        <f>Q296</f>
        <v>CT Aosta</v>
      </c>
      <c r="R470" s="8"/>
    </row>
    <row r="471" spans="1:18">
      <c r="R471" s="8"/>
    </row>
    <row r="472" spans="1:18" ht="13.5" outlineLevel="1" thickBot="1">
      <c r="A472" s="18" t="s">
        <v>542</v>
      </c>
      <c r="B472" s="18"/>
      <c r="C472" s="273"/>
      <c r="D472" s="286" t="s">
        <v>543</v>
      </c>
      <c r="E472" s="286"/>
      <c r="F472" s="27"/>
      <c r="G472" s="27"/>
      <c r="H472" s="29"/>
      <c r="I472" s="273"/>
      <c r="J472" s="273"/>
      <c r="K472" s="273"/>
      <c r="L472" s="273"/>
      <c r="M472" s="273"/>
      <c r="N472" s="273"/>
      <c r="O472" s="273"/>
      <c r="P472" s="273"/>
      <c r="Q472" s="29" t="s">
        <v>544</v>
      </c>
      <c r="R472" s="8"/>
    </row>
    <row r="473" spans="1:18" ht="13.5" outlineLevel="1" thickBot="1">
      <c r="A473" s="23" t="str">
        <f>A463</f>
        <v>F.lli Bari Reggio Emilia</v>
      </c>
      <c r="B473" s="23" t="str">
        <f>B463</f>
        <v>Grosseto</v>
      </c>
      <c r="C473" s="38"/>
      <c r="D473" s="39">
        <f>SUM(F474:F477)</f>
        <v>3</v>
      </c>
      <c r="E473" s="39">
        <f>SUM(G474:G477)</f>
        <v>1</v>
      </c>
      <c r="F473" s="40"/>
      <c r="G473" s="41"/>
      <c r="H473" s="29"/>
      <c r="I473" s="273"/>
      <c r="J473" s="273"/>
      <c r="K473" s="273"/>
      <c r="L473" s="273"/>
      <c r="M473" s="273"/>
      <c r="N473" s="273"/>
      <c r="O473" s="273"/>
      <c r="P473" s="273"/>
      <c r="Q473" s="42" t="str">
        <f>Q463</f>
        <v>Atletico Pisa</v>
      </c>
      <c r="R473" s="8"/>
    </row>
    <row r="474" spans="1:18" outlineLevel="1">
      <c r="A474" s="33" t="s">
        <v>547</v>
      </c>
      <c r="B474" s="33" t="s">
        <v>668</v>
      </c>
      <c r="C474" s="43"/>
      <c r="D474" s="44">
        <v>3</v>
      </c>
      <c r="E474" s="44">
        <v>2</v>
      </c>
      <c r="F474" s="45">
        <f>IF(D474&gt;E474,1,0)</f>
        <v>1</v>
      </c>
      <c r="G474" s="45">
        <f>IF(E474&gt;D474,1,0)</f>
        <v>0</v>
      </c>
      <c r="H474" s="29"/>
      <c r="I474" s="273"/>
      <c r="J474" s="273"/>
      <c r="K474" s="273"/>
      <c r="L474" s="273"/>
      <c r="M474" s="273"/>
      <c r="N474" s="273"/>
      <c r="O474" s="273"/>
      <c r="P474" s="273"/>
      <c r="Q474" s="151" t="s">
        <v>554</v>
      </c>
      <c r="R474" s="8"/>
    </row>
    <row r="475" spans="1:18" outlineLevel="1">
      <c r="A475" s="33" t="s">
        <v>545</v>
      </c>
      <c r="B475" s="33" t="s">
        <v>665</v>
      </c>
      <c r="C475" s="43"/>
      <c r="D475" s="44">
        <v>6</v>
      </c>
      <c r="E475" s="44">
        <v>1</v>
      </c>
      <c r="F475" s="45">
        <f>IF(D475&gt;E475,1,0)</f>
        <v>1</v>
      </c>
      <c r="G475" s="45">
        <f>IF(E475&gt;D475,1,0)</f>
        <v>0</v>
      </c>
      <c r="H475" s="29"/>
      <c r="I475" s="273"/>
      <c r="J475" s="273"/>
      <c r="K475" s="273"/>
      <c r="L475" s="273"/>
      <c r="M475" s="273"/>
      <c r="N475" s="273"/>
      <c r="O475" s="273"/>
      <c r="P475" s="273"/>
      <c r="Q475" s="151"/>
      <c r="R475" s="8"/>
    </row>
    <row r="476" spans="1:18" outlineLevel="1">
      <c r="A476" s="33" t="s">
        <v>551</v>
      </c>
      <c r="B476" s="33" t="s">
        <v>714</v>
      </c>
      <c r="C476" s="43"/>
      <c r="D476" s="44">
        <v>2</v>
      </c>
      <c r="E476" s="44">
        <v>3</v>
      </c>
      <c r="F476" s="45">
        <f>IF(D476&gt;E476,1,0)</f>
        <v>0</v>
      </c>
      <c r="G476" s="45">
        <f>IF(E476&gt;D476,1,0)</f>
        <v>1</v>
      </c>
      <c r="H476" s="29"/>
      <c r="I476" s="273"/>
      <c r="J476" s="273"/>
      <c r="K476" s="273"/>
      <c r="L476" s="273"/>
      <c r="M476" s="273"/>
      <c r="N476" s="273"/>
      <c r="O476" s="273"/>
      <c r="P476" s="273"/>
      <c r="Q476" s="151" t="s">
        <v>557</v>
      </c>
      <c r="R476" s="8"/>
    </row>
    <row r="477" spans="1:18" outlineLevel="1">
      <c r="A477" s="33" t="s">
        <v>549</v>
      </c>
      <c r="B477" s="33" t="s">
        <v>700</v>
      </c>
      <c r="C477" s="43"/>
      <c r="D477" s="44">
        <v>9</v>
      </c>
      <c r="E477" s="44">
        <v>1</v>
      </c>
      <c r="F477" s="45">
        <f>IF(D477&gt;E477,1,0)</f>
        <v>1</v>
      </c>
      <c r="G477" s="45">
        <f>IF(E477&gt;D477,1,0)</f>
        <v>0</v>
      </c>
      <c r="H477" s="29"/>
      <c r="I477" s="273"/>
      <c r="J477" s="273"/>
      <c r="K477" s="273"/>
      <c r="L477" s="273"/>
      <c r="M477" s="273"/>
      <c r="N477" s="273"/>
      <c r="O477" s="273"/>
      <c r="P477" s="273"/>
      <c r="Q477" s="151" t="s">
        <v>560</v>
      </c>
      <c r="R477" s="8"/>
    </row>
    <row r="478" spans="1:18" outlineLevel="1">
      <c r="A478" s="24"/>
      <c r="B478" s="24" t="s">
        <v>715</v>
      </c>
      <c r="C478" s="43"/>
      <c r="D478" s="44">
        <f>SUM(D474+D475+D476+D477)</f>
        <v>20</v>
      </c>
      <c r="E478" s="44">
        <f>SUM(E474+E475+E476+E477)</f>
        <v>7</v>
      </c>
      <c r="F478" s="45">
        <f>IF(D478&lt;&gt;E478,IF(D478&gt;E478,1,0),IF(H478&gt;I478,1,0))</f>
        <v>1</v>
      </c>
      <c r="G478" s="45">
        <f>IF(D478&lt;&gt;E478,IF(E478&gt;D478,1,0),IF(I478&gt;H478,1,0))</f>
        <v>0</v>
      </c>
      <c r="H478" s="29"/>
      <c r="I478" s="273"/>
      <c r="J478" s="273"/>
      <c r="K478" s="273"/>
      <c r="L478" s="273"/>
      <c r="M478" s="273"/>
      <c r="N478" s="273"/>
      <c r="O478" s="273"/>
      <c r="P478" s="273"/>
      <c r="Q478" s="29"/>
      <c r="R478" s="8"/>
    </row>
    <row r="479" spans="1:18" ht="13.5" outlineLevel="1" thickBot="1">
      <c r="A479" s="24"/>
      <c r="B479" s="24"/>
      <c r="C479" s="43"/>
      <c r="D479" s="43"/>
      <c r="E479" s="43"/>
      <c r="F479" s="45"/>
      <c r="G479" s="45"/>
      <c r="H479" s="29"/>
      <c r="I479" s="273"/>
      <c r="J479" s="273"/>
      <c r="K479" s="273"/>
      <c r="L479" s="273"/>
      <c r="M479" s="273"/>
      <c r="N479" s="273"/>
      <c r="O479" s="273"/>
      <c r="P479" s="273"/>
      <c r="Q479" s="29"/>
      <c r="R479" s="8"/>
    </row>
    <row r="480" spans="1:18" ht="13.5" outlineLevel="1" thickBot="1">
      <c r="A480" s="23" t="str">
        <f>A464</f>
        <v>Bologna Tigers</v>
      </c>
      <c r="B480" s="23" t="str">
        <f>B464</f>
        <v>Tiburones FM</v>
      </c>
      <c r="C480" s="38"/>
      <c r="D480" s="39">
        <f>SUM(F481:F484)</f>
        <v>3</v>
      </c>
      <c r="E480" s="39">
        <f>SUM(G481:G484)</f>
        <v>0</v>
      </c>
      <c r="F480" s="40"/>
      <c r="G480" s="41"/>
      <c r="H480" s="29"/>
      <c r="I480" s="273"/>
      <c r="J480" s="273"/>
      <c r="K480" s="273"/>
      <c r="L480" s="273"/>
      <c r="M480" s="273"/>
      <c r="N480" s="273"/>
      <c r="O480" s="273"/>
      <c r="P480" s="273"/>
      <c r="Q480" s="42" t="str">
        <f>Q464</f>
        <v>Rain 1970</v>
      </c>
      <c r="R480" s="8"/>
    </row>
    <row r="481" spans="1:18" outlineLevel="1">
      <c r="A481" s="33" t="s">
        <v>611</v>
      </c>
      <c r="B481" s="33" t="s">
        <v>574</v>
      </c>
      <c r="C481" s="43"/>
      <c r="D481" s="44">
        <v>3</v>
      </c>
      <c r="E481" s="44">
        <v>1</v>
      </c>
      <c r="F481" s="45">
        <f>IF(D481&gt;E481,1,0)</f>
        <v>1</v>
      </c>
      <c r="G481" s="45">
        <f>IF(E481&gt;D481,1,0)</f>
        <v>0</v>
      </c>
      <c r="H481" s="29"/>
      <c r="I481" s="273"/>
      <c r="J481" s="273"/>
      <c r="K481" s="273"/>
      <c r="L481" s="273"/>
      <c r="M481" s="273"/>
      <c r="N481" s="273"/>
      <c r="O481" s="273"/>
      <c r="P481" s="273"/>
      <c r="Q481" s="151" t="s">
        <v>579</v>
      </c>
      <c r="R481" s="8"/>
    </row>
    <row r="482" spans="1:18" outlineLevel="1">
      <c r="A482" s="33" t="s">
        <v>614</v>
      </c>
      <c r="B482" s="33" t="s">
        <v>716</v>
      </c>
      <c r="C482" s="43"/>
      <c r="D482" s="44">
        <v>5</v>
      </c>
      <c r="E482" s="44">
        <v>0</v>
      </c>
      <c r="F482" s="45">
        <f>IF(D482&gt;E482,1,0)</f>
        <v>1</v>
      </c>
      <c r="G482" s="45">
        <f>IF(E482&gt;D482,1,0)</f>
        <v>0</v>
      </c>
      <c r="H482" s="29"/>
      <c r="I482" s="273"/>
      <c r="J482" s="273"/>
      <c r="K482" s="273"/>
      <c r="L482" s="273"/>
      <c r="M482" s="273"/>
      <c r="N482" s="273"/>
      <c r="O482" s="273"/>
      <c r="P482" s="273"/>
      <c r="Q482" s="151" t="s">
        <v>582</v>
      </c>
      <c r="R482" s="8"/>
    </row>
    <row r="483" spans="1:18" outlineLevel="1">
      <c r="A483" s="33" t="s">
        <v>703</v>
      </c>
      <c r="B483" s="33" t="s">
        <v>592</v>
      </c>
      <c r="C483" s="43"/>
      <c r="D483" s="44">
        <v>2</v>
      </c>
      <c r="E483" s="44">
        <v>2</v>
      </c>
      <c r="F483" s="45">
        <f>IF(D483&gt;E483,1,0)</f>
        <v>0</v>
      </c>
      <c r="G483" s="45">
        <f>IF(E483&gt;D483,1,0)</f>
        <v>0</v>
      </c>
      <c r="H483" s="29"/>
      <c r="I483" s="273"/>
      <c r="J483" s="273"/>
      <c r="K483" s="273"/>
      <c r="L483" s="273"/>
      <c r="M483" s="273"/>
      <c r="N483" s="273"/>
      <c r="O483" s="273"/>
      <c r="P483" s="273"/>
      <c r="Q483" s="151" t="s">
        <v>585</v>
      </c>
      <c r="R483" s="8"/>
    </row>
    <row r="484" spans="1:18" outlineLevel="1">
      <c r="A484" s="33" t="s">
        <v>717</v>
      </c>
      <c r="B484" s="33" t="s">
        <v>576</v>
      </c>
      <c r="C484" s="43"/>
      <c r="D484" s="44">
        <v>2</v>
      </c>
      <c r="E484" s="44">
        <v>1</v>
      </c>
      <c r="F484" s="45">
        <f>IF(D484&gt;E484,1,0)</f>
        <v>1</v>
      </c>
      <c r="G484" s="45">
        <f>IF(E484&gt;D484,1,0)</f>
        <v>0</v>
      </c>
      <c r="H484" s="29"/>
      <c r="I484" s="273"/>
      <c r="J484" s="273"/>
      <c r="K484" s="273"/>
      <c r="L484" s="273"/>
      <c r="M484" s="273"/>
      <c r="N484" s="273"/>
      <c r="O484" s="273"/>
      <c r="P484" s="273"/>
      <c r="Q484" s="151" t="s">
        <v>718</v>
      </c>
      <c r="R484" s="8"/>
    </row>
    <row r="485" spans="1:18" outlineLevel="1">
      <c r="A485" s="24"/>
      <c r="B485" s="24"/>
      <c r="C485" s="43"/>
      <c r="D485" s="44">
        <f>SUM(D481+D482+D483+D484)</f>
        <v>12</v>
      </c>
      <c r="E485" s="44">
        <f>SUM(E481+E482+E483+E484)</f>
        <v>4</v>
      </c>
      <c r="F485" s="45">
        <f>IF(D485&lt;&gt;E485,IF(D485&gt;E485,1,0),IF(H485&gt;I485,1,0))</f>
        <v>1</v>
      </c>
      <c r="G485" s="45">
        <f>IF(D485&lt;&gt;E485,IF(E485&gt;D485,1,0),IF(I485&gt;H485,1,0))</f>
        <v>0</v>
      </c>
      <c r="H485" s="29"/>
      <c r="I485" s="273"/>
      <c r="J485" s="273"/>
      <c r="K485" s="273"/>
      <c r="L485" s="273"/>
      <c r="M485" s="273"/>
      <c r="N485" s="273"/>
      <c r="O485" s="273"/>
      <c r="P485" s="273"/>
      <c r="Q485" s="29"/>
      <c r="R485" s="8"/>
    </row>
    <row r="486" spans="1:18" ht="13.5" outlineLevel="1" thickBot="1">
      <c r="A486" s="24"/>
      <c r="B486" s="24"/>
      <c r="C486" s="43"/>
      <c r="D486" s="43"/>
      <c r="E486" s="43"/>
      <c r="F486" s="45"/>
      <c r="G486" s="45"/>
      <c r="H486" s="29"/>
      <c r="I486" s="273"/>
      <c r="J486" s="273"/>
      <c r="K486" s="273"/>
      <c r="L486" s="273"/>
      <c r="M486" s="273"/>
      <c r="N486" s="273"/>
      <c r="O486" s="273"/>
      <c r="P486" s="273"/>
      <c r="Q486" s="29"/>
      <c r="R486" s="8"/>
    </row>
    <row r="487" spans="1:18" ht="13.5" outlineLevel="1" thickBot="1">
      <c r="A487" s="46" t="str">
        <f>A465</f>
        <v>Rochefort TS</v>
      </c>
      <c r="B487" s="46" t="str">
        <f>B465</f>
        <v>Fiamme Azzurre</v>
      </c>
      <c r="C487" s="38"/>
      <c r="D487" s="39">
        <f>SUM(F488:F491)</f>
        <v>1</v>
      </c>
      <c r="E487" s="39">
        <f>SUM(G488:G491)</f>
        <v>3</v>
      </c>
      <c r="F487" s="40"/>
      <c r="G487" s="41"/>
      <c r="H487" s="29"/>
      <c r="I487" s="273"/>
      <c r="J487" s="273"/>
      <c r="K487" s="273"/>
      <c r="L487" s="273"/>
      <c r="M487" s="273"/>
      <c r="N487" s="273"/>
      <c r="O487" s="273"/>
      <c r="P487" s="273"/>
      <c r="Q487" s="42" t="str">
        <f>Q465</f>
        <v>Subbuteisti Carpi</v>
      </c>
      <c r="R487" s="8"/>
    </row>
    <row r="488" spans="1:18" outlineLevel="1">
      <c r="A488" s="33" t="s">
        <v>671</v>
      </c>
      <c r="B488" s="33" t="s">
        <v>609</v>
      </c>
      <c r="C488" s="43"/>
      <c r="D488" s="44">
        <v>1</v>
      </c>
      <c r="E488" s="44">
        <v>7</v>
      </c>
      <c r="F488" s="45">
        <f>IF(D488&gt;E488,1,0)</f>
        <v>0</v>
      </c>
      <c r="G488" s="45">
        <f>IF(E488&gt;D488,1,0)</f>
        <v>1</v>
      </c>
      <c r="H488" s="29"/>
      <c r="I488" s="273"/>
      <c r="J488" s="273"/>
      <c r="K488" s="273"/>
      <c r="L488" s="273"/>
      <c r="M488" s="273"/>
      <c r="N488" s="273"/>
      <c r="O488" s="273"/>
      <c r="P488" s="273"/>
      <c r="Q488" s="151"/>
      <c r="R488" s="8"/>
    </row>
    <row r="489" spans="1:18" outlineLevel="1">
      <c r="A489" s="33" t="s">
        <v>673</v>
      </c>
      <c r="B489" s="33" t="s">
        <v>612</v>
      </c>
      <c r="C489" s="43"/>
      <c r="D489" s="44">
        <v>2</v>
      </c>
      <c r="E489" s="44">
        <v>3</v>
      </c>
      <c r="F489" s="45">
        <f>IF(D489&gt;E489,1,0)</f>
        <v>0</v>
      </c>
      <c r="G489" s="45">
        <f>IF(E489&gt;D489,1,0)</f>
        <v>1</v>
      </c>
      <c r="H489" s="29"/>
      <c r="I489" s="273"/>
      <c r="J489" s="273"/>
      <c r="K489" s="273"/>
      <c r="L489" s="273"/>
      <c r="M489" s="273"/>
      <c r="N489" s="273"/>
      <c r="O489" s="273"/>
      <c r="P489" s="273"/>
      <c r="Q489" s="151"/>
      <c r="R489" s="8"/>
    </row>
    <row r="490" spans="1:18" outlineLevel="1">
      <c r="A490" s="33" t="s">
        <v>672</v>
      </c>
      <c r="B490" s="33" t="s">
        <v>626</v>
      </c>
      <c r="C490" s="43"/>
      <c r="D490" s="44">
        <v>0</v>
      </c>
      <c r="E490" s="44">
        <v>5</v>
      </c>
      <c r="F490" s="45">
        <f>IF(D490&gt;E490,1,0)</f>
        <v>0</v>
      </c>
      <c r="G490" s="45">
        <f>IF(E490&gt;D490,1,0)</f>
        <v>1</v>
      </c>
      <c r="H490" s="29"/>
      <c r="I490" s="273"/>
      <c r="J490" s="273"/>
      <c r="K490" s="273"/>
      <c r="L490" s="273"/>
      <c r="M490" s="273"/>
      <c r="N490" s="273"/>
      <c r="O490" s="273"/>
      <c r="P490" s="273"/>
      <c r="Q490" s="151"/>
      <c r="R490" s="8"/>
    </row>
    <row r="491" spans="1:18" outlineLevel="1">
      <c r="A491" s="33" t="s">
        <v>674</v>
      </c>
      <c r="B491" s="33" t="s">
        <v>563</v>
      </c>
      <c r="C491" s="43"/>
      <c r="D491" s="44">
        <v>3</v>
      </c>
      <c r="E491" s="44">
        <v>0</v>
      </c>
      <c r="F491" s="45">
        <f>IF(D491&gt;E491,1,0)</f>
        <v>1</v>
      </c>
      <c r="G491" s="45">
        <f>IF(E491&gt;D491,1,0)</f>
        <v>0</v>
      </c>
      <c r="H491" s="29"/>
      <c r="I491" s="273"/>
      <c r="J491" s="273"/>
      <c r="K491" s="273"/>
      <c r="L491" s="273"/>
      <c r="M491" s="273"/>
      <c r="N491" s="273"/>
      <c r="O491" s="273"/>
      <c r="P491" s="273"/>
      <c r="Q491" s="151"/>
      <c r="R491" s="8"/>
    </row>
    <row r="492" spans="1:18" outlineLevel="1">
      <c r="A492" s="24"/>
      <c r="B492" s="24"/>
      <c r="C492" s="43"/>
      <c r="D492" s="44">
        <f>SUM(D488+D489+D490+D491)</f>
        <v>6</v>
      </c>
      <c r="E492" s="44">
        <f>SUM(E488+E489+E490+E491)</f>
        <v>15</v>
      </c>
      <c r="F492" s="45">
        <f>IF(D492&lt;&gt;E492,IF(D492&gt;E492,1,0),IF(H492&gt;I492,1,0))</f>
        <v>0</v>
      </c>
      <c r="G492" s="45">
        <f>IF(D492&lt;&gt;E492,IF(E492&gt;D492,1,0),IF(I492&gt;H492,1,0))</f>
        <v>1</v>
      </c>
      <c r="H492" s="29"/>
      <c r="I492" s="273"/>
      <c r="J492" s="273"/>
      <c r="K492" s="273"/>
      <c r="L492" s="273"/>
      <c r="M492" s="273"/>
      <c r="N492" s="273"/>
      <c r="O492" s="273"/>
      <c r="P492" s="273"/>
      <c r="Q492" s="29"/>
      <c r="R492" s="8"/>
    </row>
    <row r="493" spans="1:18" ht="13.5" outlineLevel="1" thickBot="1">
      <c r="A493" s="24"/>
      <c r="B493" s="24"/>
      <c r="C493" s="43"/>
      <c r="D493" s="43"/>
      <c r="E493" s="43"/>
      <c r="F493" s="45"/>
      <c r="G493" s="45"/>
      <c r="H493" s="29"/>
      <c r="I493" s="273"/>
      <c r="J493" s="273"/>
      <c r="K493" s="273"/>
      <c r="L493" s="273"/>
      <c r="M493" s="273"/>
      <c r="N493" s="273"/>
      <c r="O493" s="273"/>
      <c r="P493" s="273"/>
      <c r="Q493" s="29"/>
      <c r="R493" s="8"/>
    </row>
    <row r="494" spans="1:18" ht="13.5" outlineLevel="1" thickBot="1">
      <c r="A494" s="23" t="str">
        <f>A466</f>
        <v>Napoli Fighters</v>
      </c>
      <c r="B494" s="23" t="str">
        <f>B466</f>
        <v>TFC Mattersburg</v>
      </c>
      <c r="C494" s="38"/>
      <c r="D494" s="39">
        <f>SUM(F495:F498)</f>
        <v>2</v>
      </c>
      <c r="E494" s="39">
        <f>SUM(G495:G498)</f>
        <v>1</v>
      </c>
      <c r="F494" s="40"/>
      <c r="G494" s="41"/>
      <c r="H494" s="41"/>
      <c r="I494" s="38"/>
      <c r="J494" s="38"/>
      <c r="K494" s="38"/>
      <c r="L494" s="38"/>
      <c r="M494" s="38"/>
      <c r="N494" s="38"/>
      <c r="O494" s="38"/>
      <c r="P494" s="38"/>
      <c r="Q494" s="42" t="str">
        <f>Q466</f>
        <v>Biella 91</v>
      </c>
      <c r="R494" s="8"/>
    </row>
    <row r="495" spans="1:18" outlineLevel="1">
      <c r="A495" s="33" t="s">
        <v>647</v>
      </c>
      <c r="B495" s="33" t="s">
        <v>683</v>
      </c>
      <c r="C495" s="43"/>
      <c r="D495" s="44">
        <v>1</v>
      </c>
      <c r="E495" s="44">
        <v>0</v>
      </c>
      <c r="F495" s="45">
        <f>IF(D495&gt;E495,1,0)</f>
        <v>1</v>
      </c>
      <c r="G495" s="45">
        <f>IF(E495&gt;D495,1,0)</f>
        <v>0</v>
      </c>
      <c r="H495" s="47"/>
      <c r="I495" s="43"/>
      <c r="J495" s="43"/>
      <c r="K495" s="43"/>
      <c r="L495" s="43"/>
      <c r="M495" s="43"/>
      <c r="N495" s="43"/>
      <c r="O495" s="43"/>
      <c r="P495" s="43"/>
      <c r="Q495" s="48"/>
      <c r="R495" s="8"/>
    </row>
    <row r="496" spans="1:18" outlineLevel="1">
      <c r="A496" s="33" t="s">
        <v>654</v>
      </c>
      <c r="B496" s="33" t="s">
        <v>687</v>
      </c>
      <c r="C496" s="43"/>
      <c r="D496" s="44">
        <v>4</v>
      </c>
      <c r="E496" s="44">
        <v>4</v>
      </c>
      <c r="F496" s="45">
        <f>IF(D496&gt;E496,1,0)</f>
        <v>0</v>
      </c>
      <c r="G496" s="45">
        <f>IF(E496&gt;D496,1,0)</f>
        <v>0</v>
      </c>
      <c r="H496" s="47"/>
      <c r="I496" s="43"/>
      <c r="J496" s="43"/>
      <c r="K496" s="43"/>
      <c r="L496" s="43"/>
      <c r="M496" s="43"/>
      <c r="N496" s="43"/>
      <c r="O496" s="43"/>
      <c r="P496" s="43"/>
      <c r="Q496" s="48"/>
      <c r="R496" s="8"/>
    </row>
    <row r="497" spans="1:18" outlineLevel="1">
      <c r="A497" s="33" t="s">
        <v>669</v>
      </c>
      <c r="B497" s="33" t="s">
        <v>719</v>
      </c>
      <c r="C497" s="43"/>
      <c r="D497" s="44">
        <v>0</v>
      </c>
      <c r="E497" s="44">
        <v>1</v>
      </c>
      <c r="F497" s="45">
        <f>IF(D497&gt;E497,1,0)</f>
        <v>0</v>
      </c>
      <c r="G497" s="45">
        <f>IF(E497&gt;D497,1,0)</f>
        <v>1</v>
      </c>
      <c r="H497" s="47"/>
      <c r="I497" s="43"/>
      <c r="J497" s="43"/>
      <c r="K497" s="43"/>
      <c r="L497" s="43"/>
      <c r="M497" s="43"/>
      <c r="N497" s="43"/>
      <c r="O497" s="43"/>
      <c r="P497" s="43"/>
      <c r="Q497" s="48" t="s">
        <v>577</v>
      </c>
      <c r="R497" s="8"/>
    </row>
    <row r="498" spans="1:18" outlineLevel="1">
      <c r="A498" s="33" t="s">
        <v>651</v>
      </c>
      <c r="B498" s="33" t="s">
        <v>686</v>
      </c>
      <c r="C498" s="43"/>
      <c r="D498" s="44">
        <v>3</v>
      </c>
      <c r="E498" s="44">
        <v>2</v>
      </c>
      <c r="F498" s="45">
        <f>IF(D498&gt;E498,1,0)</f>
        <v>1</v>
      </c>
      <c r="G498" s="45">
        <f>IF(E498&gt;D498,1,0)</f>
        <v>0</v>
      </c>
      <c r="H498" s="47"/>
      <c r="I498" s="43"/>
      <c r="J498" s="43"/>
      <c r="K498" s="43"/>
      <c r="L498" s="43"/>
      <c r="M498" s="43"/>
      <c r="N498" s="43"/>
      <c r="O498" s="43"/>
      <c r="P498" s="43"/>
      <c r="Q498" s="48" t="s">
        <v>571</v>
      </c>
      <c r="R498" s="8"/>
    </row>
    <row r="499" spans="1:18" outlineLevel="1">
      <c r="A499" s="24"/>
      <c r="B499" s="24"/>
      <c r="C499" s="43"/>
      <c r="D499" s="44">
        <f>SUM(D495+D496+D497+D498)</f>
        <v>8</v>
      </c>
      <c r="E499" s="44">
        <f>SUM(E495+E496+E497+E498)</f>
        <v>7</v>
      </c>
      <c r="F499" s="45">
        <f>IF(D499&lt;&gt;E499,IF(D499&gt;E499,1,0),IF(H499&gt;I499,1,0))</f>
        <v>1</v>
      </c>
      <c r="G499" s="45">
        <f>IF(D499&lt;&gt;E499,IF(E499&gt;D499,1,0),IF(I499&gt;H499,1,0))</f>
        <v>0</v>
      </c>
      <c r="H499" s="47"/>
      <c r="I499" s="43"/>
      <c r="J499" s="43"/>
      <c r="K499" s="43"/>
      <c r="L499" s="43"/>
      <c r="M499" s="43"/>
      <c r="N499" s="43"/>
      <c r="O499" s="43"/>
      <c r="P499" s="43"/>
      <c r="Q499" s="24"/>
      <c r="R499" s="8"/>
    </row>
    <row r="500" spans="1:18" ht="13.5" outlineLevel="1" thickBot="1">
      <c r="R500" s="8"/>
    </row>
    <row r="501" spans="1:18" ht="13.5" outlineLevel="1" thickBot="1">
      <c r="A501" s="23" t="str">
        <f>A467</f>
        <v>Warriors</v>
      </c>
      <c r="B501" s="23" t="str">
        <f>B467</f>
        <v>Ascoli</v>
      </c>
      <c r="C501" s="38"/>
      <c r="D501" s="39">
        <f>SUM(F502:F505)</f>
        <v>1</v>
      </c>
      <c r="E501" s="39">
        <f>SUM(G502:G505)</f>
        <v>2</v>
      </c>
      <c r="F501" s="40"/>
      <c r="G501" s="41"/>
      <c r="H501" s="29"/>
      <c r="I501" s="273"/>
      <c r="J501" s="273"/>
      <c r="K501" s="273"/>
      <c r="L501" s="273"/>
      <c r="M501" s="273"/>
      <c r="N501" s="273"/>
      <c r="O501" s="273"/>
      <c r="P501" s="273"/>
      <c r="Q501" s="42" t="str">
        <f>Q467</f>
        <v>Torino 2009</v>
      </c>
      <c r="R501" s="8"/>
    </row>
    <row r="502" spans="1:18" outlineLevel="1">
      <c r="A502" s="33" t="s">
        <v>617</v>
      </c>
      <c r="B502" s="33" t="s">
        <v>565</v>
      </c>
      <c r="C502" s="43"/>
      <c r="D502" s="44">
        <v>1</v>
      </c>
      <c r="E502" s="44">
        <v>2</v>
      </c>
      <c r="F502" s="45">
        <f>IF(D502&gt;E502,1,0)</f>
        <v>0</v>
      </c>
      <c r="G502" s="45">
        <f>IF(E502&gt;D502,1,0)</f>
        <v>1</v>
      </c>
      <c r="H502" s="29"/>
      <c r="I502" s="273"/>
      <c r="J502" s="273"/>
      <c r="K502" s="273"/>
      <c r="L502" s="273"/>
      <c r="M502" s="273"/>
      <c r="N502" s="273"/>
      <c r="O502" s="273"/>
      <c r="P502" s="273"/>
      <c r="Q502" s="151" t="s">
        <v>598</v>
      </c>
      <c r="R502" s="8"/>
    </row>
    <row r="503" spans="1:18" outlineLevel="1">
      <c r="A503" s="33" t="s">
        <v>613</v>
      </c>
      <c r="B503" s="33" t="s">
        <v>566</v>
      </c>
      <c r="C503" s="43"/>
      <c r="D503" s="44">
        <v>2</v>
      </c>
      <c r="E503" s="44">
        <v>3</v>
      </c>
      <c r="F503" s="45">
        <f>IF(D503&gt;E503,1,0)</f>
        <v>0</v>
      </c>
      <c r="G503" s="45">
        <f>IF(E503&gt;D503,1,0)</f>
        <v>1</v>
      </c>
      <c r="H503" s="29"/>
      <c r="I503" s="273"/>
      <c r="J503" s="273"/>
      <c r="K503" s="273"/>
      <c r="L503" s="273"/>
      <c r="M503" s="273"/>
      <c r="N503" s="273"/>
      <c r="O503" s="273"/>
      <c r="P503" s="273"/>
      <c r="Q503" s="151" t="s">
        <v>680</v>
      </c>
      <c r="R503" s="8"/>
    </row>
    <row r="504" spans="1:18" outlineLevel="1">
      <c r="A504" s="33" t="s">
        <v>610</v>
      </c>
      <c r="B504" s="33" t="s">
        <v>567</v>
      </c>
      <c r="C504" s="43"/>
      <c r="D504" s="44">
        <v>3</v>
      </c>
      <c r="E504" s="44">
        <v>2</v>
      </c>
      <c r="F504" s="45">
        <f>IF(D504&gt;E504,1,0)</f>
        <v>1</v>
      </c>
      <c r="G504" s="45">
        <f>IF(E504&gt;D504,1,0)</f>
        <v>0</v>
      </c>
      <c r="H504" s="29"/>
      <c r="I504" s="273"/>
      <c r="J504" s="273"/>
      <c r="K504" s="273"/>
      <c r="L504" s="273"/>
      <c r="M504" s="273"/>
      <c r="N504" s="273"/>
      <c r="O504" s="273"/>
      <c r="P504" s="273"/>
      <c r="Q504" s="151" t="s">
        <v>597</v>
      </c>
      <c r="R504" s="8"/>
    </row>
    <row r="505" spans="1:18" outlineLevel="1">
      <c r="A505" s="33" t="s">
        <v>616</v>
      </c>
      <c r="B505" s="33" t="s">
        <v>676</v>
      </c>
      <c r="C505" s="43"/>
      <c r="D505" s="44">
        <v>2</v>
      </c>
      <c r="E505" s="44">
        <v>2</v>
      </c>
      <c r="F505" s="45">
        <f>IF(D505&gt;E505,1,0)</f>
        <v>0</v>
      </c>
      <c r="G505" s="45">
        <f>IF(E505&gt;D505,1,0)</f>
        <v>0</v>
      </c>
      <c r="H505" s="29"/>
      <c r="I505" s="273"/>
      <c r="J505" s="273"/>
      <c r="K505" s="273"/>
      <c r="L505" s="273"/>
      <c r="M505" s="273"/>
      <c r="N505" s="273"/>
      <c r="O505" s="273"/>
      <c r="P505" s="273"/>
      <c r="Q505" s="151" t="s">
        <v>599</v>
      </c>
      <c r="R505" s="8"/>
    </row>
    <row r="506" spans="1:18" outlineLevel="1">
      <c r="A506" s="24"/>
      <c r="B506" s="24"/>
      <c r="C506" s="43"/>
      <c r="D506" s="44">
        <f>SUM(D502+D503+D504+D505)</f>
        <v>8</v>
      </c>
      <c r="E506" s="44">
        <f>SUM(E502+E503+E504+E505)</f>
        <v>9</v>
      </c>
      <c r="F506" s="45">
        <f>IF(D506&lt;&gt;E506,IF(D506&gt;E506,1,0),IF(H506&gt;I506,1,0))</f>
        <v>0</v>
      </c>
      <c r="G506" s="45">
        <f>IF(D506&lt;&gt;E506,IF(E506&gt;D506,1,0),IF(I506&gt;H506,1,0))</f>
        <v>1</v>
      </c>
      <c r="H506" s="29"/>
      <c r="I506" s="273"/>
      <c r="J506" s="273"/>
      <c r="K506" s="273"/>
      <c r="L506" s="273"/>
      <c r="M506" s="273"/>
      <c r="N506" s="273"/>
      <c r="O506" s="273"/>
      <c r="P506" s="273"/>
      <c r="Q506" s="29"/>
      <c r="R506" s="8"/>
    </row>
    <row r="507" spans="1:18" ht="13.5" outlineLevel="1" thickBot="1">
      <c r="A507" s="24"/>
      <c r="B507" s="24"/>
      <c r="C507" s="43"/>
      <c r="D507" s="43"/>
      <c r="E507" s="43"/>
      <c r="F507" s="45"/>
      <c r="G507" s="45"/>
      <c r="H507" s="29"/>
      <c r="I507" s="273"/>
      <c r="J507" s="273"/>
      <c r="K507" s="273"/>
      <c r="L507" s="273"/>
      <c r="M507" s="273"/>
      <c r="N507" s="273"/>
      <c r="O507" s="273"/>
      <c r="P507" s="273"/>
      <c r="Q507" s="29"/>
      <c r="R507" s="8"/>
    </row>
    <row r="508" spans="1:18" ht="13.5" outlineLevel="1" thickBot="1">
      <c r="A508" s="23" t="str">
        <f>A468</f>
        <v>Stella Artois</v>
      </c>
      <c r="B508" s="23" t="str">
        <f>B468</f>
        <v>Wiener Neustadt</v>
      </c>
      <c r="C508" s="38"/>
      <c r="D508" s="39">
        <f>SUM(F509:F512)</f>
        <v>1</v>
      </c>
      <c r="E508" s="39">
        <f>SUM(G509:G512)</f>
        <v>1</v>
      </c>
      <c r="F508" s="40"/>
      <c r="G508" s="41"/>
      <c r="H508" s="29"/>
      <c r="I508" s="273"/>
      <c r="J508" s="273"/>
      <c r="K508" s="273"/>
      <c r="L508" s="273"/>
      <c r="M508" s="273"/>
      <c r="N508" s="273"/>
      <c r="O508" s="273"/>
      <c r="P508" s="273"/>
      <c r="Q508" s="42" t="str">
        <f>Q468</f>
        <v>Flickers</v>
      </c>
      <c r="R508" s="8"/>
    </row>
    <row r="509" spans="1:18" outlineLevel="1">
      <c r="A509" s="33" t="s">
        <v>689</v>
      </c>
      <c r="B509" s="33" t="s">
        <v>637</v>
      </c>
      <c r="C509" s="43"/>
      <c r="D509" s="44">
        <v>0</v>
      </c>
      <c r="E509" s="44">
        <v>2</v>
      </c>
      <c r="F509" s="45">
        <f>IF(D509&gt;E509,1,0)</f>
        <v>0</v>
      </c>
      <c r="G509" s="45">
        <f>IF(E509&gt;D509,1,0)</f>
        <v>1</v>
      </c>
      <c r="H509" s="29"/>
      <c r="I509" s="273"/>
      <c r="J509" s="273"/>
      <c r="K509" s="273"/>
      <c r="L509" s="273"/>
      <c r="M509" s="273"/>
      <c r="N509" s="273"/>
      <c r="O509" s="273"/>
      <c r="P509" s="273"/>
      <c r="Q509" s="151" t="s">
        <v>594</v>
      </c>
      <c r="R509" s="8"/>
    </row>
    <row r="510" spans="1:18" outlineLevel="1">
      <c r="A510" s="33" t="s">
        <v>688</v>
      </c>
      <c r="B510" s="33" t="s">
        <v>720</v>
      </c>
      <c r="C510" s="43"/>
      <c r="D510" s="44">
        <v>3</v>
      </c>
      <c r="E510" s="44">
        <v>1</v>
      </c>
      <c r="F510" s="45">
        <f>IF(D510&gt;E510,1,0)</f>
        <v>1</v>
      </c>
      <c r="G510" s="45">
        <f>IF(E510&gt;D510,1,0)</f>
        <v>0</v>
      </c>
      <c r="H510" s="29"/>
      <c r="I510" s="273"/>
      <c r="J510" s="273"/>
      <c r="K510" s="273"/>
      <c r="L510" s="273"/>
      <c r="M510" s="273"/>
      <c r="N510" s="273"/>
      <c r="O510" s="273"/>
      <c r="P510" s="273"/>
      <c r="Q510" s="151" t="s">
        <v>593</v>
      </c>
      <c r="R510" s="8"/>
    </row>
    <row r="511" spans="1:18" outlineLevel="1">
      <c r="A511" s="33" t="s">
        <v>628</v>
      </c>
      <c r="B511" s="33" t="s">
        <v>639</v>
      </c>
      <c r="C511" s="43"/>
      <c r="D511" s="44">
        <v>3</v>
      </c>
      <c r="E511" s="44">
        <v>3</v>
      </c>
      <c r="F511" s="45">
        <f>IF(D511&gt;E511,1,0)</f>
        <v>0</v>
      </c>
      <c r="G511" s="45">
        <f>IF(E511&gt;D511,1,0)</f>
        <v>0</v>
      </c>
      <c r="H511" s="29"/>
      <c r="I511" s="273"/>
      <c r="J511" s="273"/>
      <c r="K511" s="273"/>
      <c r="L511" s="273"/>
      <c r="M511" s="273"/>
      <c r="N511" s="273"/>
      <c r="O511" s="273"/>
      <c r="P511" s="273"/>
      <c r="Q511" s="151" t="s">
        <v>590</v>
      </c>
      <c r="R511" s="8"/>
    </row>
    <row r="512" spans="1:18" outlineLevel="1">
      <c r="A512" s="33" t="s">
        <v>631</v>
      </c>
      <c r="B512" s="33" t="s">
        <v>641</v>
      </c>
      <c r="C512" s="43"/>
      <c r="D512" s="44">
        <v>2</v>
      </c>
      <c r="E512" s="44">
        <v>2</v>
      </c>
      <c r="F512" s="45">
        <f>IF(D512&gt;E512,1,0)</f>
        <v>0</v>
      </c>
      <c r="G512" s="45">
        <f>IF(E512&gt;D512,1,0)</f>
        <v>0</v>
      </c>
      <c r="H512" s="29"/>
      <c r="I512" s="273"/>
      <c r="J512" s="273"/>
      <c r="K512" s="273"/>
      <c r="L512" s="273"/>
      <c r="M512" s="273"/>
      <c r="N512" s="273"/>
      <c r="O512" s="273"/>
      <c r="P512" s="273"/>
      <c r="Q512" s="151" t="s">
        <v>591</v>
      </c>
      <c r="R512" s="8"/>
    </row>
    <row r="513" spans="1:22" outlineLevel="1">
      <c r="A513" s="24"/>
      <c r="B513" s="24"/>
      <c r="C513" s="43"/>
      <c r="D513" s="44">
        <f>SUM(D509+D510+D511+D512)</f>
        <v>8</v>
      </c>
      <c r="E513" s="44">
        <f>SUM(E509+E510+E511+E512)</f>
        <v>8</v>
      </c>
      <c r="F513" s="45">
        <f>IF(D513&lt;&gt;E513,IF(D513&gt;E513,1,0),IF(H513&gt;I513,1,0))</f>
        <v>0</v>
      </c>
      <c r="G513" s="45">
        <f>IF(D513&lt;&gt;E513,IF(E513&gt;D513,1,0),IF(I513&gt;H513,1,0))</f>
        <v>0</v>
      </c>
      <c r="H513" s="29"/>
      <c r="I513" s="273"/>
      <c r="J513" s="273"/>
      <c r="K513" s="273"/>
      <c r="L513" s="273"/>
      <c r="M513" s="273"/>
      <c r="N513" s="273"/>
      <c r="O513" s="273"/>
      <c r="P513" s="273"/>
      <c r="Q513" s="29"/>
      <c r="R513" s="8"/>
    </row>
    <row r="514" spans="1:22" ht="13.5" outlineLevel="1" thickBot="1">
      <c r="A514" s="24"/>
      <c r="B514" s="24"/>
      <c r="C514" s="43"/>
      <c r="D514" s="43"/>
      <c r="E514" s="43"/>
      <c r="F514" s="45"/>
      <c r="G514" s="45"/>
      <c r="H514" s="29"/>
      <c r="I514" s="273"/>
      <c r="J514" s="273"/>
      <c r="K514" s="273"/>
      <c r="L514" s="273"/>
      <c r="M514" s="273"/>
      <c r="N514" s="273"/>
      <c r="O514" s="273"/>
      <c r="P514" s="273"/>
      <c r="Q514" s="29"/>
      <c r="R514" s="8"/>
    </row>
    <row r="515" spans="1:22" ht="13.5" outlineLevel="1" thickBot="1">
      <c r="A515" s="46" t="str">
        <f>A469</f>
        <v>Valletta</v>
      </c>
      <c r="B515" s="46" t="str">
        <f>B469</f>
        <v>Leonessa</v>
      </c>
      <c r="C515" s="38"/>
      <c r="D515" s="39">
        <f>SUM(F516:F519)</f>
        <v>2</v>
      </c>
      <c r="E515" s="39">
        <f>SUM(G516:G519)</f>
        <v>1</v>
      </c>
      <c r="F515" s="40"/>
      <c r="G515" s="41"/>
      <c r="H515" s="29"/>
      <c r="I515" s="273"/>
      <c r="J515" s="273"/>
      <c r="K515" s="273"/>
      <c r="L515" s="273"/>
      <c r="M515" s="273"/>
      <c r="N515" s="273"/>
      <c r="O515" s="273"/>
      <c r="P515" s="273"/>
      <c r="Q515" s="42" t="str">
        <f>Q469</f>
        <v>Messina TS</v>
      </c>
      <c r="R515" s="8"/>
    </row>
    <row r="516" spans="1:22" outlineLevel="1">
      <c r="A516" s="33" t="s">
        <v>693</v>
      </c>
      <c r="B516" s="33" t="s">
        <v>548</v>
      </c>
      <c r="C516" s="43"/>
      <c r="D516" s="44">
        <v>2</v>
      </c>
      <c r="E516" s="44">
        <v>0</v>
      </c>
      <c r="F516" s="45">
        <f>IF(D516&gt;E516,1,0)</f>
        <v>1</v>
      </c>
      <c r="G516" s="45">
        <f>IF(E516&gt;D516,1,0)</f>
        <v>0</v>
      </c>
      <c r="H516" s="29"/>
      <c r="I516" s="273"/>
      <c r="J516" s="273"/>
      <c r="K516" s="273"/>
      <c r="L516" s="273"/>
      <c r="M516" s="273"/>
      <c r="N516" s="273"/>
      <c r="O516" s="273"/>
      <c r="P516" s="273"/>
      <c r="Q516" s="151"/>
      <c r="R516" s="8"/>
      <c r="T516" s="24"/>
    </row>
    <row r="517" spans="1:22" outlineLevel="1">
      <c r="A517" s="33" t="s">
        <v>695</v>
      </c>
      <c r="B517" s="33" t="s">
        <v>552</v>
      </c>
      <c r="C517" s="43"/>
      <c r="D517" s="44">
        <v>1</v>
      </c>
      <c r="E517" s="44">
        <v>1</v>
      </c>
      <c r="F517" s="45">
        <f>IF(D517&gt;E517,1,0)</f>
        <v>0</v>
      </c>
      <c r="G517" s="45">
        <f>IF(E517&gt;D517,1,0)</f>
        <v>0</v>
      </c>
      <c r="H517" s="29"/>
      <c r="I517" s="273"/>
      <c r="J517" s="273"/>
      <c r="K517" s="273"/>
      <c r="L517" s="273"/>
      <c r="M517" s="273"/>
      <c r="N517" s="273"/>
      <c r="O517" s="273"/>
      <c r="P517" s="273"/>
      <c r="Q517" s="151"/>
      <c r="R517" s="8"/>
      <c r="T517" s="24"/>
    </row>
    <row r="518" spans="1:22" outlineLevel="1">
      <c r="A518" s="33" t="s">
        <v>692</v>
      </c>
      <c r="B518" s="33" t="s">
        <v>550</v>
      </c>
      <c r="C518" s="43"/>
      <c r="D518" s="44">
        <v>1</v>
      </c>
      <c r="E518" s="44">
        <v>2</v>
      </c>
      <c r="F518" s="45">
        <f>IF(D518&gt;E518,1,0)</f>
        <v>0</v>
      </c>
      <c r="G518" s="45">
        <f>IF(E518&gt;D518,1,0)</f>
        <v>1</v>
      </c>
      <c r="H518" s="29"/>
      <c r="I518" s="273"/>
      <c r="J518" s="273"/>
      <c r="K518" s="273"/>
      <c r="L518" s="273"/>
      <c r="M518" s="273"/>
      <c r="N518" s="273"/>
      <c r="O518" s="273"/>
      <c r="P518" s="273"/>
      <c r="Q518" s="151"/>
      <c r="R518" s="8"/>
      <c r="T518" s="24"/>
    </row>
    <row r="519" spans="1:22" outlineLevel="1">
      <c r="A519" s="33" t="s">
        <v>694</v>
      </c>
      <c r="B519" s="33" t="s">
        <v>546</v>
      </c>
      <c r="C519" s="43"/>
      <c r="D519" s="44">
        <v>7</v>
      </c>
      <c r="E519" s="44">
        <v>1</v>
      </c>
      <c r="F519" s="45">
        <f>IF(D519&gt;E519,1,0)</f>
        <v>1</v>
      </c>
      <c r="G519" s="45">
        <f>IF(E519&gt;D519,1,0)</f>
        <v>0</v>
      </c>
      <c r="H519" s="29"/>
      <c r="I519" s="273"/>
      <c r="J519" s="273"/>
      <c r="K519" s="273"/>
      <c r="L519" s="273"/>
      <c r="M519" s="273"/>
      <c r="N519" s="273"/>
      <c r="O519" s="273"/>
      <c r="P519" s="273"/>
      <c r="Q519" s="151"/>
      <c r="R519" s="8"/>
      <c r="T519" s="24"/>
    </row>
    <row r="520" spans="1:22" outlineLevel="1">
      <c r="A520" s="24"/>
      <c r="B520" s="24"/>
      <c r="C520" s="43"/>
      <c r="D520" s="44">
        <f>SUM(D516+D517+D518+D519)</f>
        <v>11</v>
      </c>
      <c r="E520" s="44">
        <f>SUM(E516+E517+E518+E519)</f>
        <v>4</v>
      </c>
      <c r="F520" s="45">
        <f>IF(D520&gt;E520,1,0)</f>
        <v>1</v>
      </c>
      <c r="G520" s="45">
        <f>IF(E520&gt;D520,1,0)</f>
        <v>0</v>
      </c>
      <c r="H520" s="29"/>
      <c r="I520" s="273"/>
      <c r="J520" s="273"/>
      <c r="K520" s="273"/>
      <c r="L520" s="273"/>
      <c r="M520" s="273"/>
      <c r="N520" s="273"/>
      <c r="O520" s="273"/>
      <c r="P520" s="273"/>
      <c r="Q520" s="29"/>
      <c r="R520" s="8"/>
    </row>
    <row r="521" spans="1:22" ht="13.5" outlineLevel="1" thickBot="1">
      <c r="A521" s="24"/>
      <c r="B521" s="24"/>
      <c r="C521" s="43"/>
      <c r="D521" s="43"/>
      <c r="E521" s="43"/>
      <c r="F521" s="45"/>
      <c r="G521" s="45"/>
      <c r="H521" s="29"/>
      <c r="I521" s="273"/>
      <c r="J521" s="273"/>
      <c r="K521" s="273"/>
      <c r="L521" s="273"/>
      <c r="M521" s="273"/>
      <c r="N521" s="273"/>
      <c r="O521" s="273"/>
      <c r="P521" s="273"/>
      <c r="Q521" s="29"/>
      <c r="R521" s="8"/>
    </row>
    <row r="522" spans="1:22" ht="13.5" outlineLevel="1" thickBot="1">
      <c r="A522" s="23" t="str">
        <f>A470</f>
        <v>Master Sanremo</v>
      </c>
      <c r="B522" s="23" t="str">
        <f>B470</f>
        <v>Issy-les-Moulineaux</v>
      </c>
      <c r="C522" s="38"/>
      <c r="D522" s="39">
        <f>SUM(F523:F526)</f>
        <v>2</v>
      </c>
      <c r="E522" s="39">
        <f>SUM(G523:G526)</f>
        <v>2</v>
      </c>
      <c r="F522" s="40"/>
      <c r="G522" s="41"/>
      <c r="H522" s="41"/>
      <c r="I522" s="38"/>
      <c r="J522" s="38"/>
      <c r="K522" s="38"/>
      <c r="L522" s="38"/>
      <c r="M522" s="38"/>
      <c r="N522" s="38"/>
      <c r="O522" s="38"/>
      <c r="P522" s="38"/>
      <c r="Q522" s="42" t="str">
        <f>Q470</f>
        <v>CT Aosta</v>
      </c>
      <c r="R522" s="8"/>
      <c r="V522" s="24"/>
    </row>
    <row r="523" spans="1:22" outlineLevel="1">
      <c r="A523" s="33" t="s">
        <v>584</v>
      </c>
      <c r="B523" s="33" t="s">
        <v>705</v>
      </c>
      <c r="C523" s="43"/>
      <c r="D523" s="44">
        <v>2</v>
      </c>
      <c r="E523" s="44">
        <v>1</v>
      </c>
      <c r="F523" s="45">
        <f>IF(D523&gt;E523,1,0)</f>
        <v>1</v>
      </c>
      <c r="G523" s="45">
        <f>IF(E523&gt;D523,1,0)</f>
        <v>0</v>
      </c>
      <c r="H523" s="47"/>
      <c r="I523" s="43"/>
      <c r="J523" s="43"/>
      <c r="K523" s="43"/>
      <c r="L523" s="43"/>
      <c r="M523" s="43"/>
      <c r="N523" s="43"/>
      <c r="O523" s="43"/>
      <c r="P523" s="43"/>
      <c r="Q523" s="48" t="s">
        <v>721</v>
      </c>
      <c r="R523" s="8"/>
      <c r="V523" s="24"/>
    </row>
    <row r="524" spans="1:22" outlineLevel="1">
      <c r="A524" s="33" t="s">
        <v>578</v>
      </c>
      <c r="B524" s="33" t="s">
        <v>707</v>
      </c>
      <c r="C524" s="43"/>
      <c r="D524" s="44">
        <v>2</v>
      </c>
      <c r="E524" s="44">
        <v>4</v>
      </c>
      <c r="F524" s="45">
        <f>IF(D524&gt;E524,1,0)</f>
        <v>0</v>
      </c>
      <c r="G524" s="45">
        <f>IF(E524&gt;D524,1,0)</f>
        <v>1</v>
      </c>
      <c r="H524" s="47"/>
      <c r="I524" s="43"/>
      <c r="J524" s="43"/>
      <c r="K524" s="43"/>
      <c r="L524" s="43"/>
      <c r="M524" s="43"/>
      <c r="N524" s="43"/>
      <c r="O524" s="43"/>
      <c r="P524" s="43"/>
      <c r="Q524" s="48" t="s">
        <v>661</v>
      </c>
      <c r="R524" s="8"/>
      <c r="V524" s="24"/>
    </row>
    <row r="525" spans="1:22" outlineLevel="1">
      <c r="A525" s="33" t="s">
        <v>581</v>
      </c>
      <c r="B525" s="33" t="s">
        <v>704</v>
      </c>
      <c r="C525" s="43"/>
      <c r="D525" s="44">
        <v>4</v>
      </c>
      <c r="E525" s="44">
        <v>2</v>
      </c>
      <c r="F525" s="45">
        <f>IF(D525&gt;E525,1,0)</f>
        <v>1</v>
      </c>
      <c r="G525" s="45">
        <f>IF(E525&gt;D525,1,0)</f>
        <v>0</v>
      </c>
      <c r="H525" s="47"/>
      <c r="I525" s="43"/>
      <c r="J525" s="43"/>
      <c r="K525" s="43"/>
      <c r="L525" s="43"/>
      <c r="M525" s="43"/>
      <c r="N525" s="43"/>
      <c r="O525" s="43"/>
      <c r="P525" s="43"/>
      <c r="Q525" s="48" t="s">
        <v>664</v>
      </c>
      <c r="R525" s="8"/>
      <c r="V525" s="24"/>
    </row>
    <row r="526" spans="1:22" outlineLevel="1">
      <c r="A526" s="33" t="s">
        <v>587</v>
      </c>
      <c r="B526" s="33" t="s">
        <v>706</v>
      </c>
      <c r="C526" s="43"/>
      <c r="D526" s="44">
        <v>0</v>
      </c>
      <c r="E526" s="44">
        <v>2</v>
      </c>
      <c r="F526" s="45">
        <f>IF(D526&gt;E526,1,0)</f>
        <v>0</v>
      </c>
      <c r="G526" s="45">
        <f>IF(E526&gt;D526,1,0)</f>
        <v>1</v>
      </c>
      <c r="H526" s="47"/>
      <c r="I526" s="43"/>
      <c r="J526" s="43"/>
      <c r="K526" s="43"/>
      <c r="L526" s="43"/>
      <c r="M526" s="43"/>
      <c r="N526" s="43"/>
      <c r="O526" s="43"/>
      <c r="P526" s="43"/>
      <c r="Q526" s="48" t="s">
        <v>662</v>
      </c>
      <c r="R526" s="8"/>
      <c r="V526" s="24"/>
    </row>
    <row r="527" spans="1:22" outlineLevel="1">
      <c r="A527" s="24"/>
      <c r="B527" s="24"/>
      <c r="C527" s="43"/>
      <c r="D527" s="44">
        <f>SUM(D523+D524+D525+D526)</f>
        <v>8</v>
      </c>
      <c r="E527" s="44">
        <f>SUM(E523+E524+E525+E526)</f>
        <v>9</v>
      </c>
      <c r="F527" s="45">
        <f>IF(D527&lt;&gt;E527,IF(D527&gt;E527,1,0),IF(H527&gt;I527,1,0))</f>
        <v>0</v>
      </c>
      <c r="G527" s="45">
        <f>IF(D527&lt;&gt;E527,IF(E527&gt;D527,1,0),IF(I527&gt;H527,1,0))</f>
        <v>1</v>
      </c>
      <c r="H527" s="47"/>
      <c r="I527" s="43"/>
      <c r="J527" s="43"/>
      <c r="K527" s="43"/>
      <c r="L527" s="43"/>
      <c r="M527" s="43"/>
      <c r="N527" s="43"/>
      <c r="O527" s="43"/>
      <c r="P527" s="43"/>
      <c r="Q527" s="24"/>
      <c r="R527" s="8"/>
    </row>
    <row r="528" spans="1:22" outlineLevel="1">
      <c r="R528" s="8"/>
    </row>
    <row r="529" spans="1:18" ht="19.5">
      <c r="A529" s="96" t="s">
        <v>722</v>
      </c>
      <c r="B529" s="84"/>
      <c r="C529" s="84"/>
      <c r="D529" s="84"/>
      <c r="E529" s="84"/>
      <c r="F529" s="84"/>
      <c r="G529" s="97"/>
      <c r="H529" s="154"/>
      <c r="I529" s="154"/>
      <c r="J529" s="154"/>
      <c r="K529" s="154"/>
      <c r="L529" s="154"/>
      <c r="M529" s="154"/>
      <c r="N529" s="154"/>
      <c r="O529" s="154"/>
      <c r="P529" s="154"/>
      <c r="Q529" s="154"/>
      <c r="R529" s="8"/>
    </row>
    <row r="530" spans="1:18" ht="13.5" thickBot="1">
      <c r="A530" s="55" t="s">
        <v>710</v>
      </c>
      <c r="B530" s="55" t="s">
        <v>711</v>
      </c>
      <c r="C530" s="53"/>
      <c r="D530" s="286" t="s">
        <v>543</v>
      </c>
      <c r="E530" s="286"/>
      <c r="F530" s="287" t="s">
        <v>712</v>
      </c>
      <c r="G530" s="287"/>
      <c r="H530" s="287"/>
      <c r="I530" s="287"/>
      <c r="J530" s="287"/>
      <c r="K530" s="54"/>
      <c r="L530" s="54"/>
      <c r="M530" s="55"/>
      <c r="N530" s="274"/>
      <c r="O530" s="274"/>
      <c r="P530" s="274"/>
      <c r="Q530" s="274" t="s">
        <v>713</v>
      </c>
      <c r="R530" s="8"/>
    </row>
    <row r="531" spans="1:18" ht="13.5" thickBot="1">
      <c r="A531" s="139" t="str">
        <f>F463</f>
        <v>F.lli Bari Reggio Emilia</v>
      </c>
      <c r="B531" s="139" t="str">
        <f>F464</f>
        <v>Bologna Tigers</v>
      </c>
      <c r="C531" s="56"/>
      <c r="D531" s="138">
        <f>IF(Turnisabato!E123="","",Turnisabato!E123)</f>
        <v>1</v>
      </c>
      <c r="E531" s="138">
        <f>IF(Turnisabato!F123="","",Turnisabato!F123)</f>
        <v>2</v>
      </c>
      <c r="F531" s="288" t="str">
        <f>IF(D531&gt;E531,A531,IF(OR(D531=E531),"Spareggio",B531))</f>
        <v>Bologna Tigers</v>
      </c>
      <c r="G531" s="288"/>
      <c r="H531" s="288"/>
      <c r="I531" s="288"/>
      <c r="J531" s="288"/>
      <c r="K531" s="57"/>
      <c r="L531" s="230" t="str">
        <f>IF(D531&lt;E531,A531,IF(OR(D531=E531),"spareggio",B531))</f>
        <v>F.lli Bari Reggio Emilia</v>
      </c>
      <c r="M531" s="58"/>
      <c r="N531" s="62"/>
      <c r="Q531" s="140" t="str">
        <f>L465</f>
        <v>Rochefort TS</v>
      </c>
      <c r="R531" s="8"/>
    </row>
    <row r="532" spans="1:18" ht="13.5" thickBot="1">
      <c r="A532" s="139" t="str">
        <f>F465</f>
        <v>Fiamme Azzurre</v>
      </c>
      <c r="B532" s="139" t="str">
        <f>F466</f>
        <v>Napoli Fighters</v>
      </c>
      <c r="C532" s="100"/>
      <c r="D532" s="138">
        <f>IF(Turnisabato!E124="","",Turnisabato!E124)</f>
        <v>2</v>
      </c>
      <c r="E532" s="138">
        <f>IF(Turnisabato!F124="","",Turnisabato!F124)</f>
        <v>1</v>
      </c>
      <c r="F532" s="288" t="str">
        <f>IF(D532&gt;E532,A532,IF(OR(D532=E532),"Spareggio",B532))</f>
        <v>Fiamme Azzurre</v>
      </c>
      <c r="G532" s="288"/>
      <c r="H532" s="288"/>
      <c r="I532" s="288"/>
      <c r="J532" s="288"/>
      <c r="K532" s="57"/>
      <c r="L532" s="230" t="str">
        <f>IF(D532&lt;E532,A532,IF(OR(D532=E532),"spareggio",B532))</f>
        <v>Napoli Fighters</v>
      </c>
      <c r="M532" s="58"/>
      <c r="N532" s="62"/>
      <c r="Q532" s="140" t="str">
        <f>L466</f>
        <v>TFC Mattersburg</v>
      </c>
      <c r="R532" s="8"/>
    </row>
    <row r="533" spans="1:18" ht="13.5" thickBot="1">
      <c r="A533" s="139" t="str">
        <f>F467</f>
        <v>Ascoli</v>
      </c>
      <c r="B533" s="139" t="str">
        <f>F468</f>
        <v>Wiener Neustadt</v>
      </c>
      <c r="C533" s="59"/>
      <c r="D533" s="138">
        <f>IF(Turnisabato!E125="","",Turnisabato!E125)</f>
        <v>2</v>
      </c>
      <c r="E533" s="138" t="str">
        <f>IF(Turnisabato!F125="","",Turnisabato!F125)</f>
        <v>2*</v>
      </c>
      <c r="F533" s="288" t="str">
        <f>IF(D533&gt;E533,A533,IF(OR(D533=E533),"Spareggio",B533))</f>
        <v>Wiener Neustadt</v>
      </c>
      <c r="G533" s="288"/>
      <c r="H533" s="288"/>
      <c r="I533" s="288"/>
      <c r="J533" s="288"/>
      <c r="K533" s="57"/>
      <c r="L533" s="230" t="str">
        <f>IF(D533&lt;E533,A533,IF(OR(D533=E533),"spareggio",B533))</f>
        <v>Ascoli</v>
      </c>
      <c r="M533" s="58"/>
      <c r="N533" s="62"/>
      <c r="Q533" s="140" t="str">
        <f>L467</f>
        <v>Warriors</v>
      </c>
      <c r="R533" s="8"/>
    </row>
    <row r="534" spans="1:18" ht="13.5" thickBot="1">
      <c r="A534" s="139" t="str">
        <f>F469</f>
        <v>Valletta</v>
      </c>
      <c r="B534" s="139" t="str">
        <f>F470</f>
        <v>Issy-les-Moulineaux</v>
      </c>
      <c r="C534" s="59"/>
      <c r="D534" s="138">
        <f>IF(Turnisabato!E126="","",Turnisabato!E126)</f>
        <v>3</v>
      </c>
      <c r="E534" s="138">
        <f>IF(Turnisabato!F126="","",Turnisabato!F126)</f>
        <v>1</v>
      </c>
      <c r="F534" s="288" t="str">
        <f>IF(D534&gt;E534,A534,IF(OR(D534=E534),"Spareggio",B534))</f>
        <v>Valletta</v>
      </c>
      <c r="G534" s="288"/>
      <c r="H534" s="288"/>
      <c r="I534" s="288"/>
      <c r="J534" s="288"/>
      <c r="K534" s="57"/>
      <c r="L534" s="230" t="str">
        <f>IF(D534&lt;E534,A534,IF(OR(D534=E534),"spareggio",B534))</f>
        <v>Issy-les-Moulineaux</v>
      </c>
      <c r="M534" s="58"/>
      <c r="N534" s="62"/>
      <c r="Q534" s="140" t="str">
        <f>L468</f>
        <v>Stella Artois</v>
      </c>
      <c r="R534" s="8"/>
    </row>
    <row r="535" spans="1:18">
      <c r="R535" s="8"/>
    </row>
    <row r="536" spans="1:18" ht="13.5" outlineLevel="1" thickBot="1">
      <c r="A536" s="18" t="s">
        <v>542</v>
      </c>
      <c r="B536" s="18"/>
      <c r="C536" s="273"/>
      <c r="D536" s="289" t="s">
        <v>543</v>
      </c>
      <c r="E536" s="289"/>
      <c r="F536" s="27"/>
      <c r="G536" s="27"/>
      <c r="H536" s="29"/>
      <c r="I536" s="273"/>
      <c r="J536" s="273"/>
      <c r="K536" s="273"/>
      <c r="L536" s="273"/>
      <c r="M536" s="273"/>
      <c r="N536" s="273"/>
      <c r="O536" s="273"/>
      <c r="P536" s="273"/>
      <c r="Q536" s="29" t="s">
        <v>544</v>
      </c>
      <c r="R536" s="8"/>
    </row>
    <row r="537" spans="1:18" ht="13.5" outlineLevel="1" thickBot="1">
      <c r="A537" s="23" t="str">
        <f>A531</f>
        <v>F.lli Bari Reggio Emilia</v>
      </c>
      <c r="B537" s="23" t="str">
        <f>B531</f>
        <v>Bologna Tigers</v>
      </c>
      <c r="C537" s="38"/>
      <c r="D537" s="39">
        <f>SUM(F538:F541)</f>
        <v>1</v>
      </c>
      <c r="E537" s="39">
        <f>SUM(G538:G541)</f>
        <v>2</v>
      </c>
      <c r="F537" s="40"/>
      <c r="G537" s="41"/>
      <c r="H537" s="29"/>
      <c r="I537" s="273"/>
      <c r="J537" s="273"/>
      <c r="K537" s="273"/>
      <c r="L537" s="273"/>
      <c r="M537" s="273"/>
      <c r="N537" s="273"/>
      <c r="O537" s="273"/>
      <c r="P537" s="273"/>
      <c r="Q537" s="42" t="str">
        <f>Q531</f>
        <v>Rochefort TS</v>
      </c>
      <c r="R537" s="8"/>
    </row>
    <row r="538" spans="1:18" outlineLevel="1">
      <c r="A538" s="33" t="s">
        <v>551</v>
      </c>
      <c r="B538" s="33" t="s">
        <v>611</v>
      </c>
      <c r="C538" s="43"/>
      <c r="D538" s="44">
        <v>2</v>
      </c>
      <c r="E538" s="44">
        <v>0</v>
      </c>
      <c r="F538" s="45">
        <f>IF(D538&gt;E538,1,0)</f>
        <v>1</v>
      </c>
      <c r="G538" s="45">
        <f>IF(E538&gt;D538,1,0)</f>
        <v>0</v>
      </c>
      <c r="H538" s="29"/>
      <c r="I538" s="273"/>
      <c r="J538" s="273"/>
      <c r="K538" s="273"/>
      <c r="L538" s="273"/>
      <c r="M538" s="273"/>
      <c r="N538" s="273"/>
      <c r="O538" s="273"/>
      <c r="P538" s="273"/>
      <c r="Q538" s="151"/>
      <c r="R538" s="8"/>
    </row>
    <row r="539" spans="1:18" outlineLevel="1">
      <c r="A539" s="33" t="s">
        <v>547</v>
      </c>
      <c r="B539" s="33" t="s">
        <v>614</v>
      </c>
      <c r="C539" s="43"/>
      <c r="D539" s="44">
        <v>0</v>
      </c>
      <c r="E539" s="44">
        <v>3</v>
      </c>
      <c r="F539" s="45">
        <f>IF(D539&gt;E539,1,0)</f>
        <v>0</v>
      </c>
      <c r="G539" s="45">
        <f>IF(E539&gt;D539,1,0)</f>
        <v>1</v>
      </c>
      <c r="H539" s="29"/>
      <c r="I539" s="273"/>
      <c r="J539" s="273"/>
      <c r="K539" s="273"/>
      <c r="L539" s="273"/>
      <c r="M539" s="273"/>
      <c r="N539" s="273"/>
      <c r="O539" s="273"/>
      <c r="P539" s="273"/>
      <c r="Q539" s="151"/>
      <c r="R539" s="8"/>
    </row>
    <row r="540" spans="1:18" outlineLevel="1">
      <c r="A540" s="33" t="s">
        <v>545</v>
      </c>
      <c r="B540" s="33" t="s">
        <v>702</v>
      </c>
      <c r="C540" s="43"/>
      <c r="D540" s="44">
        <v>0</v>
      </c>
      <c r="E540" s="44">
        <v>0</v>
      </c>
      <c r="F540" s="45">
        <f>IF(D540&gt;E540,1,0)</f>
        <v>0</v>
      </c>
      <c r="G540" s="45">
        <f>IF(E540&gt;D540,1,0)</f>
        <v>0</v>
      </c>
      <c r="H540" s="29"/>
      <c r="I540" s="273"/>
      <c r="J540" s="273"/>
      <c r="K540" s="273"/>
      <c r="L540" s="273"/>
      <c r="M540" s="273"/>
      <c r="N540" s="273"/>
      <c r="O540" s="273"/>
      <c r="P540" s="273"/>
      <c r="Q540" s="151"/>
      <c r="R540" s="8"/>
    </row>
    <row r="541" spans="1:18" outlineLevel="1">
      <c r="A541" s="33" t="s">
        <v>549</v>
      </c>
      <c r="B541" s="33" t="s">
        <v>703</v>
      </c>
      <c r="C541" s="43"/>
      <c r="D541" s="44">
        <v>2</v>
      </c>
      <c r="E541" s="44">
        <v>3</v>
      </c>
      <c r="F541" s="45">
        <f>IF(D541&gt;E541,1,0)</f>
        <v>0</v>
      </c>
      <c r="G541" s="45">
        <f>IF(E541&gt;D541,1,0)</f>
        <v>1</v>
      </c>
      <c r="H541" s="29"/>
      <c r="I541" s="273"/>
      <c r="J541" s="273"/>
      <c r="K541" s="273"/>
      <c r="L541" s="273"/>
      <c r="M541" s="273"/>
      <c r="N541" s="273"/>
      <c r="O541" s="273"/>
      <c r="P541" s="273"/>
      <c r="Q541" s="151"/>
      <c r="R541" s="8"/>
    </row>
    <row r="542" spans="1:18" outlineLevel="1">
      <c r="A542" s="24"/>
      <c r="B542" s="24"/>
      <c r="C542" s="43"/>
      <c r="D542" s="44">
        <f>SUM(D538+D539+D540+D541)</f>
        <v>4</v>
      </c>
      <c r="E542" s="44">
        <f>SUM(E538+E539+E540+E541)</f>
        <v>6</v>
      </c>
      <c r="F542" s="45">
        <f>IF(D542&lt;&gt;E542,IF(D542&gt;E542,1,0),IF(H542&gt;I542,1,0))</f>
        <v>0</v>
      </c>
      <c r="G542" s="45">
        <f>IF(D542&lt;&gt;E542,IF(E542&gt;D542,1,0),IF(I542&gt;H542,1,0))</f>
        <v>1</v>
      </c>
      <c r="H542" s="29"/>
      <c r="I542" s="273"/>
      <c r="J542" s="273"/>
      <c r="K542" s="273"/>
      <c r="L542" s="273"/>
      <c r="M542" s="273"/>
      <c r="N542" s="273"/>
      <c r="O542" s="273"/>
      <c r="P542" s="273"/>
      <c r="Q542" s="29"/>
      <c r="R542" s="8"/>
    </row>
    <row r="543" spans="1:18" ht="13.5" outlineLevel="1" thickBot="1">
      <c r="A543" s="24"/>
      <c r="B543" s="24"/>
      <c r="C543" s="43"/>
      <c r="D543" s="43"/>
      <c r="E543" s="43"/>
      <c r="F543" s="45"/>
      <c r="G543" s="45"/>
      <c r="H543" s="29"/>
      <c r="I543" s="273"/>
      <c r="J543" s="273"/>
      <c r="K543" s="273"/>
      <c r="L543" s="273"/>
      <c r="M543" s="273"/>
      <c r="N543" s="273"/>
      <c r="O543" s="273"/>
      <c r="P543" s="273"/>
      <c r="Q543" s="29"/>
      <c r="R543" s="8"/>
    </row>
    <row r="544" spans="1:18" ht="13.5" outlineLevel="1" thickBot="1">
      <c r="A544" s="23" t="str">
        <f>A532</f>
        <v>Fiamme Azzurre</v>
      </c>
      <c r="B544" s="23" t="str">
        <f>B532</f>
        <v>Napoli Fighters</v>
      </c>
      <c r="C544" s="38"/>
      <c r="D544" s="39">
        <f>SUM(F545:F548)</f>
        <v>2</v>
      </c>
      <c r="E544" s="39">
        <f>SUM(G545:G548)</f>
        <v>1</v>
      </c>
      <c r="F544" s="40"/>
      <c r="G544" s="41"/>
      <c r="H544" s="29"/>
      <c r="I544" s="273"/>
      <c r="J544" s="273"/>
      <c r="K544" s="273"/>
      <c r="L544" s="273"/>
      <c r="M544" s="273"/>
      <c r="N544" s="273"/>
      <c r="O544" s="273"/>
      <c r="P544" s="273"/>
      <c r="Q544" s="42" t="str">
        <f>Q532</f>
        <v>TFC Mattersburg</v>
      </c>
      <c r="R544" s="8"/>
    </row>
    <row r="545" spans="1:18" outlineLevel="1">
      <c r="A545" s="33" t="s">
        <v>609</v>
      </c>
      <c r="B545" s="33" t="s">
        <v>647</v>
      </c>
      <c r="C545" s="43"/>
      <c r="D545" s="44">
        <v>5</v>
      </c>
      <c r="E545" s="44">
        <v>1</v>
      </c>
      <c r="F545" s="45">
        <f>IF(D545&gt;E545,1,0)</f>
        <v>1</v>
      </c>
      <c r="G545" s="45">
        <f>IF(E545&gt;D545,1,0)</f>
        <v>0</v>
      </c>
      <c r="H545" s="29"/>
      <c r="I545" s="273"/>
      <c r="J545" s="273"/>
      <c r="K545" s="273"/>
      <c r="L545" s="273"/>
      <c r="M545" s="273"/>
      <c r="N545" s="273"/>
      <c r="O545" s="273"/>
      <c r="P545" s="273"/>
      <c r="Q545" s="151"/>
      <c r="R545" s="8"/>
    </row>
    <row r="546" spans="1:18" outlineLevel="1">
      <c r="A546" s="33" t="s">
        <v>626</v>
      </c>
      <c r="B546" s="33" t="s">
        <v>654</v>
      </c>
      <c r="C546" s="43"/>
      <c r="D546" s="44">
        <v>1</v>
      </c>
      <c r="E546" s="44">
        <v>1</v>
      </c>
      <c r="F546" s="45">
        <f>IF(D546&gt;E546,1,0)</f>
        <v>0</v>
      </c>
      <c r="G546" s="45">
        <f>IF(E546&gt;D546,1,0)</f>
        <v>0</v>
      </c>
      <c r="H546" s="29"/>
      <c r="I546" s="273"/>
      <c r="J546" s="273"/>
      <c r="K546" s="273"/>
      <c r="L546" s="273"/>
      <c r="M546" s="273"/>
      <c r="N546" s="273"/>
      <c r="O546" s="273"/>
      <c r="P546" s="273"/>
      <c r="Q546" s="151"/>
      <c r="R546" s="8"/>
    </row>
    <row r="547" spans="1:18" outlineLevel="1">
      <c r="A547" s="33" t="s">
        <v>612</v>
      </c>
      <c r="B547" s="33" t="s">
        <v>651</v>
      </c>
      <c r="C547" s="43"/>
      <c r="D547" s="44">
        <v>2</v>
      </c>
      <c r="E547" s="44">
        <v>0</v>
      </c>
      <c r="F547" s="45">
        <f>IF(D547&gt;E547,1,0)</f>
        <v>1</v>
      </c>
      <c r="G547" s="45">
        <f>IF(E547&gt;D547,1,0)</f>
        <v>0</v>
      </c>
      <c r="H547" s="29"/>
      <c r="I547" s="273"/>
      <c r="J547" s="273"/>
      <c r="K547" s="273"/>
      <c r="L547" s="273"/>
      <c r="M547" s="273"/>
      <c r="N547" s="273"/>
      <c r="O547" s="273"/>
      <c r="P547" s="273"/>
      <c r="Q547" s="151"/>
      <c r="R547" s="8"/>
    </row>
    <row r="548" spans="1:18" outlineLevel="1">
      <c r="A548" s="33" t="s">
        <v>563</v>
      </c>
      <c r="B548" s="33" t="s">
        <v>669</v>
      </c>
      <c r="C548" s="43"/>
      <c r="D548" s="44">
        <v>0</v>
      </c>
      <c r="E548" s="44">
        <v>3</v>
      </c>
      <c r="F548" s="45">
        <f>IF(D548&gt;E548,1,0)</f>
        <v>0</v>
      </c>
      <c r="G548" s="45">
        <f>IF(E548&gt;D548,1,0)</f>
        <v>1</v>
      </c>
      <c r="H548" s="29"/>
      <c r="I548" s="273"/>
      <c r="J548" s="273"/>
      <c r="K548" s="273"/>
      <c r="L548" s="273"/>
      <c r="M548" s="273"/>
      <c r="N548" s="273"/>
      <c r="O548" s="273"/>
      <c r="P548" s="273"/>
      <c r="Q548" s="151"/>
      <c r="R548" s="8"/>
    </row>
    <row r="549" spans="1:18" outlineLevel="1">
      <c r="A549" s="24"/>
      <c r="B549" s="24"/>
      <c r="C549" s="43"/>
      <c r="D549" s="44">
        <f>SUM(D545+D546+D547+D548)</f>
        <v>8</v>
      </c>
      <c r="E549" s="44">
        <f>SUM(E545+E546+E547+E548)</f>
        <v>5</v>
      </c>
      <c r="F549" s="45">
        <f>IF(D549&lt;&gt;E549,IF(D549&gt;E549,1,0),IF(H549&gt;I549,1,0))</f>
        <v>1</v>
      </c>
      <c r="G549" s="45">
        <f>IF(D549&lt;&gt;E549,IF(E549&gt;D549,1,0),IF(I549&gt;H549,1,0))</f>
        <v>0</v>
      </c>
      <c r="H549" s="29"/>
      <c r="I549" s="273"/>
      <c r="J549" s="273"/>
      <c r="K549" s="273"/>
      <c r="L549" s="273"/>
      <c r="M549" s="273"/>
      <c r="N549" s="273"/>
      <c r="O549" s="273"/>
      <c r="P549" s="273"/>
      <c r="Q549" s="29"/>
      <c r="R549" s="8"/>
    </row>
    <row r="550" spans="1:18" ht="13.5" outlineLevel="1" thickBot="1">
      <c r="A550" s="24"/>
      <c r="B550" s="24"/>
      <c r="C550" s="43"/>
      <c r="D550" s="43"/>
      <c r="E550" s="43"/>
      <c r="F550" s="45"/>
      <c r="G550" s="45"/>
      <c r="H550" s="29"/>
      <c r="I550" s="273"/>
      <c r="J550" s="273"/>
      <c r="K550" s="273"/>
      <c r="L550" s="273"/>
      <c r="M550" s="273"/>
      <c r="N550" s="273"/>
      <c r="O550" s="273"/>
      <c r="P550" s="273"/>
      <c r="Q550" s="29"/>
      <c r="R550" s="8"/>
    </row>
    <row r="551" spans="1:18" ht="13.5" outlineLevel="1" thickBot="1">
      <c r="A551" s="46" t="str">
        <f>A533</f>
        <v>Ascoli</v>
      </c>
      <c r="B551" s="46" t="str">
        <f>B533</f>
        <v>Wiener Neustadt</v>
      </c>
      <c r="C551" s="38"/>
      <c r="D551" s="39">
        <f>SUM(F552:F555)</f>
        <v>1</v>
      </c>
      <c r="E551" s="39">
        <f>SUM(G552:G555)</f>
        <v>1</v>
      </c>
      <c r="F551" s="40"/>
      <c r="G551" s="41"/>
      <c r="H551" s="29"/>
      <c r="I551" s="273"/>
      <c r="J551" s="273"/>
      <c r="K551" s="273"/>
      <c r="L551" s="273"/>
      <c r="M551" s="273"/>
      <c r="N551" s="273"/>
      <c r="O551" s="273"/>
      <c r="P551" s="273"/>
      <c r="Q551" s="42" t="str">
        <f>Q533</f>
        <v>Warriors</v>
      </c>
      <c r="R551" s="8"/>
    </row>
    <row r="552" spans="1:18" outlineLevel="1">
      <c r="A552" s="33" t="s">
        <v>676</v>
      </c>
      <c r="B552" s="33" t="s">
        <v>723</v>
      </c>
      <c r="C552" s="43"/>
      <c r="D552" s="44">
        <v>0</v>
      </c>
      <c r="E552" s="44" t="s">
        <v>724</v>
      </c>
      <c r="F552" s="45">
        <f>IF(D552&gt;E552,1,0)</f>
        <v>0</v>
      </c>
      <c r="G552" s="45">
        <f>IF(E552&gt;D552,1,0)</f>
        <v>1</v>
      </c>
      <c r="H552" s="29"/>
      <c r="I552" s="273"/>
      <c r="J552" s="273"/>
      <c r="K552" s="273"/>
      <c r="L552" s="273"/>
      <c r="M552" s="273"/>
      <c r="N552" s="273"/>
      <c r="O552" s="273"/>
      <c r="P552" s="273"/>
      <c r="Q552" s="151"/>
      <c r="R552" s="8"/>
    </row>
    <row r="553" spans="1:18" outlineLevel="1">
      <c r="A553" s="33" t="s">
        <v>566</v>
      </c>
      <c r="B553" s="33" t="s">
        <v>641</v>
      </c>
      <c r="C553" s="43"/>
      <c r="D553" s="44">
        <v>2</v>
      </c>
      <c r="E553" s="44">
        <v>2</v>
      </c>
      <c r="F553" s="45">
        <f>IF(D553&gt;E553,1,0)</f>
        <v>0</v>
      </c>
      <c r="G553" s="45">
        <f>IF(E553&gt;D553,1,0)</f>
        <v>0</v>
      </c>
      <c r="H553" s="29"/>
      <c r="I553" s="273"/>
      <c r="J553" s="273"/>
      <c r="K553" s="273"/>
      <c r="L553" s="273"/>
      <c r="M553" s="273"/>
      <c r="N553" s="273"/>
      <c r="O553" s="273"/>
      <c r="P553" s="273"/>
      <c r="Q553" s="151"/>
      <c r="R553" s="8"/>
    </row>
    <row r="554" spans="1:18" outlineLevel="1">
      <c r="A554" s="33" t="s">
        <v>565</v>
      </c>
      <c r="B554" s="33" t="s">
        <v>639</v>
      </c>
      <c r="C554" s="43"/>
      <c r="D554" s="44">
        <v>2</v>
      </c>
      <c r="E554" s="44">
        <v>2</v>
      </c>
      <c r="F554" s="45">
        <f>IF(D554&gt;E554,1,0)</f>
        <v>0</v>
      </c>
      <c r="G554" s="45">
        <f>IF(E554&gt;D554,1,0)</f>
        <v>0</v>
      </c>
      <c r="H554" s="29"/>
      <c r="I554" s="273"/>
      <c r="J554" s="273"/>
      <c r="K554" s="273"/>
      <c r="L554" s="273"/>
      <c r="M554" s="273"/>
      <c r="N554" s="273"/>
      <c r="O554" s="273"/>
      <c r="P554" s="273"/>
      <c r="Q554" s="151"/>
      <c r="R554" s="8"/>
    </row>
    <row r="555" spans="1:18" outlineLevel="1">
      <c r="A555" s="33" t="s">
        <v>567</v>
      </c>
      <c r="B555" s="33" t="s">
        <v>643</v>
      </c>
      <c r="C555" s="43"/>
      <c r="D555" s="44">
        <v>2</v>
      </c>
      <c r="E555" s="44">
        <v>0</v>
      </c>
      <c r="F555" s="45">
        <f>IF(D555&gt;E555,1,0)</f>
        <v>1</v>
      </c>
      <c r="G555" s="45">
        <f>IF(E555&gt;D555,1,0)</f>
        <v>0</v>
      </c>
      <c r="H555" s="29"/>
      <c r="I555" s="273"/>
      <c r="J555" s="273"/>
      <c r="K555" s="273"/>
      <c r="L555" s="273"/>
      <c r="M555" s="273"/>
      <c r="N555" s="273"/>
      <c r="O555" s="273"/>
      <c r="P555" s="273"/>
      <c r="Q555" s="151"/>
      <c r="R555" s="8"/>
    </row>
    <row r="556" spans="1:18" outlineLevel="1">
      <c r="A556" s="24"/>
      <c r="B556" s="24"/>
      <c r="C556" s="43"/>
      <c r="D556" s="44">
        <f>SUM(D552+D553+D554+D555)</f>
        <v>6</v>
      </c>
      <c r="E556" s="44" t="e">
        <f>SUM(E552+E553+E554+E555)</f>
        <v>#VALUE!</v>
      </c>
      <c r="F556" s="45" t="e">
        <f>IF(D556&lt;&gt;E556,IF(D556&gt;E556,1,0),IF(H556&gt;I556,1,0))</f>
        <v>#VALUE!</v>
      </c>
      <c r="G556" s="45" t="e">
        <f>IF(D556&lt;&gt;E556,IF(E556&gt;D556,1,0),IF(I556&gt;H556,1,0))</f>
        <v>#VALUE!</v>
      </c>
      <c r="H556" s="29"/>
      <c r="I556" s="273"/>
      <c r="J556" s="273"/>
      <c r="K556" s="273"/>
      <c r="L556" s="273"/>
      <c r="M556" s="273"/>
      <c r="N556" s="273"/>
      <c r="O556" s="273"/>
      <c r="P556" s="273"/>
      <c r="Q556" s="29"/>
      <c r="R556" s="8"/>
    </row>
    <row r="557" spans="1:18" ht="13.5" outlineLevel="1" thickBot="1">
      <c r="A557" s="24"/>
      <c r="B557" s="24"/>
      <c r="C557" s="43"/>
      <c r="D557" s="43"/>
      <c r="E557" s="43"/>
      <c r="F557" s="45"/>
      <c r="G557" s="45"/>
      <c r="H557" s="29"/>
      <c r="I557" s="273"/>
      <c r="J557" s="273"/>
      <c r="K557" s="273"/>
      <c r="L557" s="273"/>
      <c r="M557" s="273"/>
      <c r="N557" s="273"/>
      <c r="O557" s="273"/>
      <c r="P557" s="273"/>
      <c r="Q557" s="29"/>
      <c r="R557" s="8"/>
    </row>
    <row r="558" spans="1:18" ht="13.5" outlineLevel="1" thickBot="1">
      <c r="A558" s="23" t="str">
        <f>A534</f>
        <v>Valletta</v>
      </c>
      <c r="B558" s="23" t="str">
        <f>B534</f>
        <v>Issy-les-Moulineaux</v>
      </c>
      <c r="C558" s="38"/>
      <c r="D558" s="39">
        <f>SUM(F559:F562)</f>
        <v>3</v>
      </c>
      <c r="E558" s="39">
        <f>SUM(G559:G562)</f>
        <v>1</v>
      </c>
      <c r="F558" s="40"/>
      <c r="G558" s="41"/>
      <c r="H558" s="41"/>
      <c r="I558" s="38"/>
      <c r="J558" s="38"/>
      <c r="K558" s="38"/>
      <c r="L558" s="38"/>
      <c r="M558" s="38"/>
      <c r="N558" s="38"/>
      <c r="O558" s="38"/>
      <c r="P558" s="38"/>
      <c r="Q558" s="42" t="str">
        <f>Q534</f>
        <v>Stella Artois</v>
      </c>
      <c r="R558" s="8"/>
    </row>
    <row r="559" spans="1:18" outlineLevel="1">
      <c r="A559" s="33" t="s">
        <v>693</v>
      </c>
      <c r="B559" s="33" t="s">
        <v>707</v>
      </c>
      <c r="C559" s="43"/>
      <c r="D559" s="44">
        <v>3</v>
      </c>
      <c r="E559" s="44">
        <v>0</v>
      </c>
      <c r="F559" s="45">
        <f>IF(D559&gt;E559,1,0)</f>
        <v>1</v>
      </c>
      <c r="G559" s="45">
        <f>IF(E559&gt;D559,1,0)</f>
        <v>0</v>
      </c>
      <c r="H559" s="47"/>
      <c r="I559" s="43"/>
      <c r="J559" s="43"/>
      <c r="K559" s="43"/>
      <c r="L559" s="43"/>
      <c r="M559" s="43"/>
      <c r="N559" s="43"/>
      <c r="O559" s="43"/>
      <c r="P559" s="43"/>
      <c r="Q559" s="48" t="s">
        <v>631</v>
      </c>
      <c r="R559" s="8"/>
    </row>
    <row r="560" spans="1:18" outlineLevel="1">
      <c r="A560" s="33" t="s">
        <v>692</v>
      </c>
      <c r="B560" s="33" t="s">
        <v>705</v>
      </c>
      <c r="C560" s="43"/>
      <c r="D560" s="44">
        <v>4</v>
      </c>
      <c r="E560" s="44">
        <v>0</v>
      </c>
      <c r="F560" s="45">
        <f>IF(D560&gt;E560,1,0)</f>
        <v>1</v>
      </c>
      <c r="G560" s="45">
        <f>IF(E560&gt;D560,1,0)</f>
        <v>0</v>
      </c>
      <c r="H560" s="47"/>
      <c r="I560" s="43"/>
      <c r="J560" s="43"/>
      <c r="K560" s="43"/>
      <c r="L560" s="43"/>
      <c r="M560" s="43"/>
      <c r="N560" s="43"/>
      <c r="O560" s="43"/>
      <c r="P560" s="43"/>
      <c r="Q560" s="33" t="s">
        <v>629</v>
      </c>
      <c r="R560" s="8"/>
    </row>
    <row r="561" spans="1:18" outlineLevel="1">
      <c r="A561" s="33" t="s">
        <v>695</v>
      </c>
      <c r="B561" s="33" t="s">
        <v>706</v>
      </c>
      <c r="C561" s="43"/>
      <c r="D561" s="44">
        <v>0</v>
      </c>
      <c r="E561" s="44">
        <v>1</v>
      </c>
      <c r="F561" s="45">
        <f>IF(D561&gt;E561,1,0)</f>
        <v>0</v>
      </c>
      <c r="G561" s="45">
        <f>IF(E561&gt;D561,1,0)</f>
        <v>1</v>
      </c>
      <c r="H561" s="47"/>
      <c r="I561" s="43"/>
      <c r="J561" s="43"/>
      <c r="K561" s="43"/>
      <c r="L561" s="43"/>
      <c r="M561" s="43"/>
      <c r="N561" s="43"/>
      <c r="O561" s="43"/>
      <c r="P561" s="43"/>
      <c r="Q561" s="33" t="s">
        <v>688</v>
      </c>
      <c r="R561" s="8"/>
    </row>
    <row r="562" spans="1:18" outlineLevel="1">
      <c r="A562" s="33" t="s">
        <v>694</v>
      </c>
      <c r="B562" s="33" t="s">
        <v>704</v>
      </c>
      <c r="C562" s="43"/>
      <c r="D562" s="44">
        <v>5</v>
      </c>
      <c r="E562" s="44">
        <v>3</v>
      </c>
      <c r="F562" s="45">
        <f>IF(D562&gt;E562,1,0)</f>
        <v>1</v>
      </c>
      <c r="G562" s="45">
        <f>IF(E562&gt;D562,1,0)</f>
        <v>0</v>
      </c>
      <c r="H562" s="47"/>
      <c r="I562" s="43"/>
      <c r="J562" s="43"/>
      <c r="K562" s="43"/>
      <c r="L562" s="43"/>
      <c r="M562" s="43"/>
      <c r="N562" s="43"/>
      <c r="O562" s="43"/>
      <c r="P562" s="43"/>
      <c r="Q562" s="33" t="s">
        <v>628</v>
      </c>
      <c r="R562" s="8"/>
    </row>
    <row r="563" spans="1:18" outlineLevel="1">
      <c r="A563" s="24"/>
      <c r="B563" s="24"/>
      <c r="C563" s="43"/>
      <c r="D563" s="44">
        <f>SUM(D559+D560+D561+D562)</f>
        <v>12</v>
      </c>
      <c r="E563" s="44">
        <f>SUM(E559+E560+E561+E562)</f>
        <v>4</v>
      </c>
      <c r="F563" s="45">
        <f>IF(D563&lt;&gt;E563,IF(D563&gt;E563,1,0),IF(H563&gt;I563,1,0))</f>
        <v>1</v>
      </c>
      <c r="G563" s="45">
        <f>IF(D563&lt;&gt;E563,IF(E563&gt;D563,1,0),IF(I563&gt;H563,1,0))</f>
        <v>0</v>
      </c>
      <c r="H563" s="47"/>
      <c r="I563" s="43"/>
      <c r="J563" s="43"/>
      <c r="K563" s="43"/>
      <c r="L563" s="43"/>
      <c r="M563" s="43"/>
      <c r="N563" s="43"/>
      <c r="O563" s="43"/>
      <c r="P563" s="43"/>
      <c r="Q563" s="24"/>
      <c r="R563" s="8"/>
    </row>
    <row r="564" spans="1:18" outlineLevel="1">
      <c r="R564" s="8"/>
    </row>
    <row r="565" spans="1:18" ht="19.5">
      <c r="A565" s="96" t="s">
        <v>725</v>
      </c>
      <c r="B565" s="84"/>
      <c r="C565" s="84"/>
      <c r="D565" s="84"/>
      <c r="E565" s="84"/>
      <c r="F565" s="84"/>
      <c r="G565" s="97"/>
      <c r="H565" s="154"/>
      <c r="I565" s="154"/>
      <c r="J565" s="154"/>
      <c r="K565" s="154"/>
      <c r="L565" s="154"/>
      <c r="M565" s="154"/>
      <c r="N565" s="154"/>
      <c r="O565" s="154"/>
      <c r="P565" s="154"/>
      <c r="Q565" s="154"/>
      <c r="R565" s="8"/>
    </row>
    <row r="566" spans="1:18" ht="13.5" thickBot="1">
      <c r="A566" s="55" t="s">
        <v>710</v>
      </c>
      <c r="B566" s="55" t="s">
        <v>711</v>
      </c>
      <c r="C566" s="53"/>
      <c r="D566" s="286" t="s">
        <v>543</v>
      </c>
      <c r="E566" s="286"/>
      <c r="F566" s="287" t="s">
        <v>712</v>
      </c>
      <c r="G566" s="287"/>
      <c r="H566" s="287"/>
      <c r="I566" s="287"/>
      <c r="J566" s="287"/>
      <c r="K566" s="54"/>
      <c r="L566" s="54"/>
      <c r="M566" s="55"/>
      <c r="N566" s="274"/>
      <c r="O566" s="274"/>
      <c r="P566" s="274"/>
      <c r="Q566" s="274" t="s">
        <v>713</v>
      </c>
      <c r="R566" s="8"/>
    </row>
    <row r="567" spans="1:18" ht="13.5" thickBot="1">
      <c r="A567" s="139" t="str">
        <f>F531</f>
        <v>Bologna Tigers</v>
      </c>
      <c r="B567" s="139" t="str">
        <f>F532</f>
        <v>Fiamme Azzurre</v>
      </c>
      <c r="C567" s="56"/>
      <c r="D567" s="138" t="str">
        <f>IF(Turnisabato!E137="","",Turnisabato!E137)</f>
        <v>2*</v>
      </c>
      <c r="E567" s="138">
        <f>IF(Turnisabato!F137="","",Turnisabato!F137)</f>
        <v>2</v>
      </c>
      <c r="F567" s="288" t="str">
        <f>IF(D567&gt;E567,A567,IF(OR(D567=E567),"Spareggio",B567))</f>
        <v>Bologna Tigers</v>
      </c>
      <c r="G567" s="288"/>
      <c r="H567" s="288"/>
      <c r="I567" s="288"/>
      <c r="J567" s="288"/>
      <c r="K567" s="57"/>
      <c r="L567" s="230" t="str">
        <f>IF(D567&lt;E567,A567,IF(OR(D567=E567),"spareggio",B567))</f>
        <v>Fiamme Azzurre</v>
      </c>
      <c r="M567" s="58"/>
      <c r="N567" s="62"/>
      <c r="Q567" s="140" t="str">
        <f>L532</f>
        <v>Napoli Fighters</v>
      </c>
      <c r="R567" s="8"/>
    </row>
    <row r="568" spans="1:18" ht="13.5" thickBot="1">
      <c r="A568" s="139" t="str">
        <f>F533</f>
        <v>Wiener Neustadt</v>
      </c>
      <c r="B568" s="139" t="str">
        <f>F534</f>
        <v>Valletta</v>
      </c>
      <c r="C568" s="100"/>
      <c r="D568" s="138" t="str">
        <f>IF(Turnisabato!E138="","",Turnisabato!E138)</f>
        <v>1*</v>
      </c>
      <c r="E568" s="138">
        <f>IF(Turnisabato!F138="","",Turnisabato!F138)</f>
        <v>1</v>
      </c>
      <c r="F568" s="288" t="str">
        <f>IF(D568&gt;E568,A568,IF(OR(D568=E568),"Spareggio",B568))</f>
        <v>Wiener Neustadt</v>
      </c>
      <c r="G568" s="288"/>
      <c r="H568" s="288"/>
      <c r="I568" s="288"/>
      <c r="J568" s="288"/>
      <c r="K568" s="57"/>
      <c r="L568" s="230" t="str">
        <f>IF(D568&lt;E568,A568,IF(OR(D568=E568),"spareggio",B568))</f>
        <v>Valletta</v>
      </c>
      <c r="M568" s="58"/>
      <c r="N568" s="62"/>
      <c r="Q568" s="140" t="str">
        <f>L533</f>
        <v>Ascoli</v>
      </c>
      <c r="R568" s="8"/>
    </row>
    <row r="569" spans="1:18">
      <c r="R569" s="8"/>
    </row>
    <row r="570" spans="1:18" ht="13.5" outlineLevel="1" thickBot="1">
      <c r="A570" s="18" t="s">
        <v>542</v>
      </c>
      <c r="B570" s="18"/>
      <c r="C570" s="273"/>
      <c r="D570" s="289" t="s">
        <v>543</v>
      </c>
      <c r="E570" s="289"/>
      <c r="F570" s="27"/>
      <c r="G570" s="27"/>
      <c r="H570" s="29"/>
      <c r="I570" s="273"/>
      <c r="J570" s="273"/>
      <c r="K570" s="273"/>
      <c r="L570" s="273"/>
      <c r="M570" s="273"/>
      <c r="N570" s="273"/>
      <c r="O570" s="273"/>
      <c r="P570" s="273"/>
      <c r="Q570" s="29" t="s">
        <v>544</v>
      </c>
      <c r="R570" s="8"/>
    </row>
    <row r="571" spans="1:18" ht="13.5" outlineLevel="1" thickBot="1">
      <c r="A571" s="23" t="str">
        <f>A567</f>
        <v>Bologna Tigers</v>
      </c>
      <c r="B571" s="23" t="str">
        <f>B567</f>
        <v>Fiamme Azzurre</v>
      </c>
      <c r="C571" s="38"/>
      <c r="D571" s="39">
        <f>SUM(F572:F575)</f>
        <v>2</v>
      </c>
      <c r="E571" s="39">
        <f>SUM(G572:G575)</f>
        <v>2</v>
      </c>
      <c r="F571" s="40"/>
      <c r="G571" s="41"/>
      <c r="H571" s="29"/>
      <c r="I571" s="273"/>
      <c r="J571" s="273"/>
      <c r="K571" s="273"/>
      <c r="L571" s="273"/>
      <c r="M571" s="273"/>
      <c r="N571" s="273"/>
      <c r="O571" s="273"/>
      <c r="P571" s="273"/>
      <c r="Q571" s="42" t="str">
        <f>Q567</f>
        <v>Napoli Fighters</v>
      </c>
      <c r="R571" s="8"/>
    </row>
    <row r="572" spans="1:18" outlineLevel="1">
      <c r="A572" s="33" t="s">
        <v>614</v>
      </c>
      <c r="B572" s="33" t="s">
        <v>609</v>
      </c>
      <c r="C572" s="43"/>
      <c r="D572" s="44">
        <v>3</v>
      </c>
      <c r="E572" s="44">
        <v>1</v>
      </c>
      <c r="F572" s="45">
        <f>IF(D572&gt;E572,1,0)</f>
        <v>1</v>
      </c>
      <c r="G572" s="45">
        <f>IF(E572&gt;D572,1,0)</f>
        <v>0</v>
      </c>
      <c r="H572" s="29"/>
      <c r="I572" s="273"/>
      <c r="J572" s="273"/>
      <c r="K572" s="273"/>
      <c r="L572" s="273"/>
      <c r="M572" s="273"/>
      <c r="N572" s="273"/>
      <c r="O572" s="273"/>
      <c r="P572" s="273"/>
      <c r="Q572" s="151" t="s">
        <v>647</v>
      </c>
      <c r="R572" s="8"/>
    </row>
    <row r="573" spans="1:18" outlineLevel="1">
      <c r="A573" s="33" t="s">
        <v>611</v>
      </c>
      <c r="B573" s="33" t="s">
        <v>626</v>
      </c>
      <c r="C573" s="43"/>
      <c r="D573" s="44">
        <v>1</v>
      </c>
      <c r="E573" s="44">
        <v>2</v>
      </c>
      <c r="F573" s="45">
        <f>IF(D573&gt;E573,1,0)</f>
        <v>0</v>
      </c>
      <c r="G573" s="45">
        <f>IF(E573&gt;D573,1,0)</f>
        <v>1</v>
      </c>
      <c r="H573" s="29"/>
      <c r="I573" s="273"/>
      <c r="J573" s="273"/>
      <c r="K573" s="273"/>
      <c r="L573" s="273"/>
      <c r="M573" s="273"/>
      <c r="N573" s="273"/>
      <c r="O573" s="273"/>
      <c r="P573" s="273"/>
      <c r="Q573" s="151" t="s">
        <v>654</v>
      </c>
      <c r="R573" s="8"/>
    </row>
    <row r="574" spans="1:18" outlineLevel="1">
      <c r="A574" s="33" t="s">
        <v>703</v>
      </c>
      <c r="B574" s="33" t="s">
        <v>612</v>
      </c>
      <c r="C574" s="43"/>
      <c r="D574" s="44">
        <v>1</v>
      </c>
      <c r="E574" s="44">
        <v>3</v>
      </c>
      <c r="F574" s="45">
        <f>IF(D574&gt;E574,1,0)</f>
        <v>0</v>
      </c>
      <c r="G574" s="45">
        <f>IF(E574&gt;D574,1,0)</f>
        <v>1</v>
      </c>
      <c r="H574" s="29"/>
      <c r="I574" s="273"/>
      <c r="J574" s="273"/>
      <c r="K574" s="273"/>
      <c r="L574" s="273"/>
      <c r="M574" s="273"/>
      <c r="N574" s="273"/>
      <c r="O574" s="273"/>
      <c r="P574" s="273"/>
      <c r="Q574" s="151" t="s">
        <v>651</v>
      </c>
      <c r="R574" s="8"/>
    </row>
    <row r="575" spans="1:18" outlineLevel="1">
      <c r="A575" s="33" t="s">
        <v>717</v>
      </c>
      <c r="B575" s="33" t="s">
        <v>563</v>
      </c>
      <c r="C575" s="43"/>
      <c r="D575" s="44">
        <v>3</v>
      </c>
      <c r="E575" s="44">
        <v>0</v>
      </c>
      <c r="F575" s="45">
        <f>IF(D575&gt;E575,1,0)</f>
        <v>1</v>
      </c>
      <c r="G575" s="45">
        <f>IF(E575&gt;D575,1,0)</f>
        <v>0</v>
      </c>
      <c r="H575" s="29"/>
      <c r="I575" s="273"/>
      <c r="J575" s="273"/>
      <c r="K575" s="273"/>
      <c r="L575" s="273"/>
      <c r="M575" s="273"/>
      <c r="N575" s="273"/>
      <c r="O575" s="273"/>
      <c r="P575" s="273"/>
      <c r="Q575" s="151"/>
      <c r="R575" s="8"/>
    </row>
    <row r="576" spans="1:18" outlineLevel="1">
      <c r="A576" s="24"/>
      <c r="B576" s="24"/>
      <c r="C576" s="43"/>
      <c r="D576" s="44">
        <f>SUM(D572+D573+D574+D575)</f>
        <v>8</v>
      </c>
      <c r="E576" s="44">
        <f>SUM(E572+E573+E574+E575)</f>
        <v>6</v>
      </c>
      <c r="F576" s="45">
        <f>IF(D576&lt;&gt;E576,IF(D576&gt;E576,1,0),IF(H576&gt;I576,1,0))</f>
        <v>1</v>
      </c>
      <c r="G576" s="45">
        <f>IF(D576&lt;&gt;E576,IF(E576&gt;D576,1,0),IF(I576&gt;H576,1,0))</f>
        <v>0</v>
      </c>
      <c r="H576" s="29"/>
      <c r="I576" s="273"/>
      <c r="J576" s="273"/>
      <c r="K576" s="273"/>
      <c r="L576" s="273"/>
      <c r="M576" s="273"/>
      <c r="N576" s="273"/>
      <c r="O576" s="273"/>
      <c r="P576" s="273"/>
      <c r="Q576" s="29"/>
      <c r="R576" s="8"/>
    </row>
    <row r="577" spans="1:18" ht="13.5" outlineLevel="1" thickBot="1">
      <c r="A577" s="24"/>
      <c r="B577" s="24"/>
      <c r="C577" s="43"/>
      <c r="D577" s="43"/>
      <c r="E577" s="43"/>
      <c r="F577" s="45"/>
      <c r="G577" s="45"/>
      <c r="H577" s="29"/>
      <c r="I577" s="273"/>
      <c r="J577" s="273"/>
      <c r="K577" s="273"/>
      <c r="L577" s="273"/>
      <c r="M577" s="273"/>
      <c r="N577" s="273"/>
      <c r="O577" s="273"/>
      <c r="P577" s="273"/>
      <c r="Q577" s="29"/>
      <c r="R577" s="8"/>
    </row>
    <row r="578" spans="1:18" ht="13.5" outlineLevel="1" thickBot="1">
      <c r="A578" s="23" t="str">
        <f>A568</f>
        <v>Wiener Neustadt</v>
      </c>
      <c r="B578" s="23" t="str">
        <f>B568</f>
        <v>Valletta</v>
      </c>
      <c r="C578" s="38"/>
      <c r="D578" s="39">
        <f>SUM(F579:F582)</f>
        <v>1</v>
      </c>
      <c r="E578" s="39">
        <f>SUM(G579:G582)</f>
        <v>1</v>
      </c>
      <c r="F578" s="40"/>
      <c r="G578" s="41"/>
      <c r="H578" s="29"/>
      <c r="I578" s="273"/>
      <c r="J578" s="273"/>
      <c r="K578" s="273"/>
      <c r="L578" s="273"/>
      <c r="M578" s="273"/>
      <c r="N578" s="273"/>
      <c r="O578" s="273"/>
      <c r="P578" s="273"/>
      <c r="Q578" s="42" t="str">
        <f>Q568</f>
        <v>Ascoli</v>
      </c>
      <c r="R578" s="8"/>
    </row>
    <row r="579" spans="1:18" outlineLevel="1">
      <c r="A579" s="33" t="s">
        <v>637</v>
      </c>
      <c r="B579" s="33" t="s">
        <v>693</v>
      </c>
      <c r="C579" s="43"/>
      <c r="D579" s="44">
        <v>1</v>
      </c>
      <c r="E579" s="44">
        <v>1</v>
      </c>
      <c r="F579" s="45">
        <f>IF(D579&gt;E579,1,0)</f>
        <v>0</v>
      </c>
      <c r="G579" s="45">
        <f>IF(E579&gt;D579,1,0)</f>
        <v>0</v>
      </c>
      <c r="H579" s="29"/>
      <c r="I579" s="273"/>
      <c r="J579" s="273"/>
      <c r="K579" s="273"/>
      <c r="L579" s="273"/>
      <c r="M579" s="273"/>
      <c r="N579" s="273"/>
      <c r="O579" s="273"/>
      <c r="P579" s="273"/>
      <c r="Q579" s="151"/>
      <c r="R579" s="8"/>
    </row>
    <row r="580" spans="1:18" outlineLevel="1">
      <c r="A580" s="33" t="s">
        <v>639</v>
      </c>
      <c r="B580" s="33" t="s">
        <v>694</v>
      </c>
      <c r="C580" s="43"/>
      <c r="D580" s="44">
        <v>1</v>
      </c>
      <c r="E580" s="44">
        <v>2</v>
      </c>
      <c r="F580" s="45">
        <f>IF(D580&gt;E580,1,0)</f>
        <v>0</v>
      </c>
      <c r="G580" s="45">
        <f>IF(E580&gt;D580,1,0)</f>
        <v>1</v>
      </c>
      <c r="H580" s="29"/>
      <c r="I580" s="273"/>
      <c r="J580" s="273"/>
      <c r="K580" s="273"/>
      <c r="L580" s="273"/>
      <c r="M580" s="273"/>
      <c r="N580" s="273"/>
      <c r="O580" s="273"/>
      <c r="P580" s="273"/>
      <c r="Q580" s="151"/>
      <c r="R580" s="8"/>
    </row>
    <row r="581" spans="1:18" outlineLevel="1">
      <c r="A581" s="33" t="s">
        <v>643</v>
      </c>
      <c r="B581" s="33" t="s">
        <v>695</v>
      </c>
      <c r="C581" s="43"/>
      <c r="D581" s="44">
        <v>2</v>
      </c>
      <c r="E581" s="44">
        <v>1</v>
      </c>
      <c r="F581" s="45">
        <f>IF(D581&gt;E581,1,0)</f>
        <v>1</v>
      </c>
      <c r="G581" s="45">
        <f>IF(E581&gt;D581,1,0)</f>
        <v>0</v>
      </c>
      <c r="H581" s="29"/>
      <c r="I581" s="273"/>
      <c r="J581" s="273"/>
      <c r="K581" s="273"/>
      <c r="L581" s="273"/>
      <c r="M581" s="273"/>
      <c r="N581" s="273"/>
      <c r="O581" s="273"/>
      <c r="P581" s="273"/>
      <c r="Q581" s="151"/>
      <c r="R581" s="8"/>
    </row>
    <row r="582" spans="1:18" outlineLevel="1">
      <c r="A582" s="33" t="s">
        <v>641</v>
      </c>
      <c r="B582" s="33" t="s">
        <v>692</v>
      </c>
      <c r="C582" s="43"/>
      <c r="D582" s="44">
        <v>2</v>
      </c>
      <c r="E582" s="44">
        <v>2</v>
      </c>
      <c r="F582" s="45">
        <f>IF(D582&gt;E582,1,0)</f>
        <v>0</v>
      </c>
      <c r="G582" s="45">
        <f>IF(E582&gt;D582,1,0)</f>
        <v>0</v>
      </c>
      <c r="H582" s="29"/>
      <c r="I582" s="273"/>
      <c r="J582" s="273"/>
      <c r="K582" s="273"/>
      <c r="L582" s="273"/>
      <c r="M582" s="273"/>
      <c r="N582" s="273"/>
      <c r="O582" s="273"/>
      <c r="P582" s="273"/>
      <c r="Q582" s="151"/>
      <c r="R582" s="8"/>
    </row>
    <row r="583" spans="1:18" outlineLevel="1">
      <c r="A583" s="24"/>
      <c r="B583" s="24"/>
      <c r="C583" s="43"/>
      <c r="D583" s="44">
        <f>SUM(D579+D580+D581+D582)</f>
        <v>6</v>
      </c>
      <c r="E583" s="44">
        <f>SUM(E579+E580+E581+E582)</f>
        <v>6</v>
      </c>
      <c r="F583" s="45">
        <f>IF(D583&lt;&gt;E583,IF(D583&gt;E583,1,0),IF(H583&gt;I583,1,0))</f>
        <v>0</v>
      </c>
      <c r="G583" s="45">
        <f>IF(D583&lt;&gt;E583,IF(E583&gt;D583,1,0),IF(I583&gt;H583,1,0))</f>
        <v>0</v>
      </c>
      <c r="H583" s="29"/>
      <c r="I583" s="273"/>
      <c r="J583" s="273"/>
      <c r="K583" s="273"/>
      <c r="L583" s="273"/>
      <c r="M583" s="273"/>
      <c r="N583" s="273"/>
      <c r="O583" s="273"/>
      <c r="P583" s="273"/>
      <c r="Q583" s="29"/>
      <c r="R583" s="8"/>
    </row>
    <row r="584" spans="1:18" outlineLevel="1">
      <c r="R584" s="8"/>
    </row>
    <row r="585" spans="1:18" ht="19.5">
      <c r="A585" s="96" t="s">
        <v>726</v>
      </c>
      <c r="B585" s="84"/>
      <c r="C585" s="84"/>
      <c r="D585" s="84"/>
      <c r="E585" s="84"/>
      <c r="F585" s="84"/>
      <c r="G585" s="97"/>
      <c r="H585" s="154"/>
      <c r="I585" s="154"/>
      <c r="J585" s="154"/>
      <c r="K585" s="154"/>
      <c r="L585" s="154"/>
      <c r="M585" s="154"/>
      <c r="N585" s="154"/>
      <c r="O585" s="154"/>
      <c r="P585" s="154"/>
      <c r="Q585" s="154"/>
      <c r="R585" s="8"/>
    </row>
    <row r="586" spans="1:18" ht="13.5" thickBot="1">
      <c r="A586" s="55" t="s">
        <v>710</v>
      </c>
      <c r="B586" s="55" t="s">
        <v>711</v>
      </c>
      <c r="C586" s="53"/>
      <c r="D586" s="286" t="s">
        <v>543</v>
      </c>
      <c r="E586" s="286"/>
      <c r="F586" s="287" t="s">
        <v>712</v>
      </c>
      <c r="G586" s="287"/>
      <c r="H586" s="287"/>
      <c r="I586" s="287"/>
      <c r="J586" s="287"/>
      <c r="K586" s="54"/>
      <c r="L586" s="54"/>
      <c r="M586" s="55"/>
      <c r="N586" s="274"/>
      <c r="O586" s="274"/>
      <c r="P586" s="274"/>
      <c r="Q586" s="274" t="s">
        <v>713</v>
      </c>
      <c r="R586" s="8"/>
    </row>
    <row r="587" spans="1:18" ht="13.5" thickBot="1">
      <c r="A587" s="139" t="str">
        <f>F567</f>
        <v>Bologna Tigers</v>
      </c>
      <c r="B587" s="139" t="str">
        <f>F568</f>
        <v>Wiener Neustadt</v>
      </c>
      <c r="C587" s="56"/>
      <c r="D587" s="138">
        <f>IF(Turnisabato!E147="","",Turnisabato!E147)</f>
        <v>1</v>
      </c>
      <c r="E587" s="138">
        <f>IF(Turnisabato!F147="","",Turnisabato!F147)</f>
        <v>2</v>
      </c>
      <c r="F587" s="288" t="str">
        <f>IF(D587&gt;E587,A587,IF(OR(D587=E587),"Spareggio",B587))</f>
        <v>Wiener Neustadt</v>
      </c>
      <c r="G587" s="288"/>
      <c r="H587" s="288"/>
      <c r="I587" s="288"/>
      <c r="J587" s="288"/>
      <c r="K587" s="57"/>
      <c r="L587" s="230" t="str">
        <f>IF(D587&lt;E587,A587,IF(OR(D587=E587),"spareggio",B587))</f>
        <v>Bologna Tigers</v>
      </c>
      <c r="M587" s="58"/>
      <c r="N587" s="62"/>
      <c r="Q587" s="140" t="str">
        <f>L568</f>
        <v>Valletta</v>
      </c>
      <c r="R587" s="8"/>
    </row>
    <row r="588" spans="1:18">
      <c r="R588" s="8"/>
    </row>
    <row r="589" spans="1:18" ht="13.5" outlineLevel="1" thickBot="1">
      <c r="A589" s="18" t="s">
        <v>542</v>
      </c>
      <c r="B589" s="18"/>
      <c r="C589" s="273"/>
      <c r="D589" s="289" t="s">
        <v>543</v>
      </c>
      <c r="E589" s="289"/>
      <c r="F589" s="27"/>
      <c r="G589" s="27"/>
      <c r="H589" s="29"/>
      <c r="I589" s="273"/>
      <c r="J589" s="273"/>
      <c r="K589" s="273"/>
      <c r="L589" s="273"/>
      <c r="M589" s="273"/>
      <c r="N589" s="273"/>
      <c r="O589" s="273"/>
      <c r="P589" s="273"/>
      <c r="Q589" s="29" t="s">
        <v>544</v>
      </c>
      <c r="R589" s="8"/>
    </row>
    <row r="590" spans="1:18" ht="13.5" outlineLevel="1" thickBot="1">
      <c r="A590" s="23" t="str">
        <f>A587</f>
        <v>Bologna Tigers</v>
      </c>
      <c r="B590" s="23" t="str">
        <f>B587</f>
        <v>Wiener Neustadt</v>
      </c>
      <c r="C590" s="38"/>
      <c r="D590" s="39">
        <f>SUM(F591:F594)</f>
        <v>1</v>
      </c>
      <c r="E590" s="39">
        <f>SUM(G591:G594)</f>
        <v>2</v>
      </c>
      <c r="F590" s="40"/>
      <c r="G590" s="41"/>
      <c r="H590" s="29"/>
      <c r="I590" s="273"/>
      <c r="J590" s="273"/>
      <c r="K590" s="273"/>
      <c r="L590" s="273"/>
      <c r="M590" s="273"/>
      <c r="N590" s="273"/>
      <c r="O590" s="273"/>
      <c r="P590" s="273"/>
      <c r="Q590" s="42" t="str">
        <f>Q587</f>
        <v>Valletta</v>
      </c>
      <c r="R590" s="8"/>
    </row>
    <row r="591" spans="1:18" outlineLevel="1">
      <c r="A591" s="33" t="s">
        <v>703</v>
      </c>
      <c r="B591" s="33" t="s">
        <v>637</v>
      </c>
      <c r="C591" s="43"/>
      <c r="D591" s="44">
        <v>2</v>
      </c>
      <c r="E591" s="44">
        <v>3</v>
      </c>
      <c r="F591" s="45">
        <f>IF(D591&gt;E591,1,0)</f>
        <v>0</v>
      </c>
      <c r="G591" s="45">
        <f>IF(E591&gt;D591,1,0)</f>
        <v>1</v>
      </c>
      <c r="H591" s="29"/>
      <c r="I591" s="273"/>
      <c r="J591" s="273"/>
      <c r="K591" s="273"/>
      <c r="L591" s="273"/>
      <c r="M591" s="273"/>
      <c r="N591" s="273"/>
      <c r="O591" s="273"/>
      <c r="P591" s="273"/>
      <c r="Q591" s="151" t="s">
        <v>694</v>
      </c>
      <c r="R591" s="8"/>
    </row>
    <row r="592" spans="1:18" outlineLevel="1">
      <c r="A592" s="33" t="s">
        <v>702</v>
      </c>
      <c r="B592" s="33" t="s">
        <v>639</v>
      </c>
      <c r="C592" s="43"/>
      <c r="D592" s="44">
        <v>2</v>
      </c>
      <c r="E592" s="44">
        <v>2</v>
      </c>
      <c r="F592" s="45">
        <f>IF(D592&gt;E592,1,0)</f>
        <v>0</v>
      </c>
      <c r="G592" s="45">
        <f>IF(E592&gt;D592,1,0)</f>
        <v>0</v>
      </c>
      <c r="H592" s="29"/>
      <c r="I592" s="273"/>
      <c r="J592" s="273"/>
      <c r="K592" s="273"/>
      <c r="L592" s="273"/>
      <c r="M592" s="273"/>
      <c r="N592" s="273"/>
      <c r="O592" s="273"/>
      <c r="P592" s="273"/>
      <c r="Q592" s="151" t="s">
        <v>692</v>
      </c>
      <c r="R592" s="8"/>
    </row>
    <row r="593" spans="1:18" outlineLevel="1">
      <c r="A593" s="33" t="s">
        <v>611</v>
      </c>
      <c r="B593" s="33" t="s">
        <v>643</v>
      </c>
      <c r="C593" s="43"/>
      <c r="D593" s="44">
        <v>2</v>
      </c>
      <c r="E593" s="44">
        <v>1</v>
      </c>
      <c r="F593" s="45">
        <f>IF(D593&gt;E593,1,0)</f>
        <v>1</v>
      </c>
      <c r="G593" s="45">
        <f>IF(E593&gt;D593,1,0)</f>
        <v>0</v>
      </c>
      <c r="H593" s="29"/>
      <c r="I593" s="273"/>
      <c r="J593" s="273"/>
      <c r="K593" s="273"/>
      <c r="L593" s="273"/>
      <c r="M593" s="273"/>
      <c r="N593" s="273"/>
      <c r="O593" s="273"/>
      <c r="P593" s="273"/>
      <c r="Q593" s="151" t="s">
        <v>695</v>
      </c>
      <c r="R593" s="8"/>
    </row>
    <row r="594" spans="1:18" outlineLevel="1">
      <c r="A594" s="33" t="s">
        <v>614</v>
      </c>
      <c r="B594" s="33" t="s">
        <v>641</v>
      </c>
      <c r="C594" s="43"/>
      <c r="D594" s="44">
        <v>1</v>
      </c>
      <c r="E594" s="44">
        <v>2</v>
      </c>
      <c r="F594" s="45">
        <f>IF(D594&gt;E594,1,0)</f>
        <v>0</v>
      </c>
      <c r="G594" s="45">
        <f>IF(E594&gt;D594,1,0)</f>
        <v>1</v>
      </c>
      <c r="H594" s="29"/>
      <c r="I594" s="273"/>
      <c r="J594" s="273"/>
      <c r="K594" s="273"/>
      <c r="L594" s="273"/>
      <c r="M594" s="273"/>
      <c r="N594" s="273"/>
      <c r="O594" s="273"/>
      <c r="P594" s="273"/>
      <c r="Q594" s="151" t="s">
        <v>693</v>
      </c>
      <c r="R594" s="8"/>
    </row>
    <row r="595" spans="1:18" outlineLevel="1">
      <c r="A595" s="24"/>
      <c r="B595" s="24"/>
      <c r="C595" s="43"/>
      <c r="D595" s="44">
        <f>SUM(D591+D592+D593+D594)</f>
        <v>7</v>
      </c>
      <c r="E595" s="44">
        <f>SUM(E591+E592+E593+E594)</f>
        <v>8</v>
      </c>
      <c r="F595" s="45">
        <f>IF(D595&lt;&gt;E595,IF(D595&gt;E595,1,0),IF(H595&gt;I595,1,0))</f>
        <v>0</v>
      </c>
      <c r="G595" s="45">
        <f>IF(D595&lt;&gt;E595,IF(E595&gt;D595,1,0),IF(I595&gt;H595,1,0))</f>
        <v>1</v>
      </c>
      <c r="H595" s="29"/>
      <c r="I595" s="273"/>
      <c r="J595" s="273"/>
      <c r="K595" s="273"/>
      <c r="L595" s="273"/>
      <c r="M595" s="273"/>
      <c r="N595" s="273"/>
      <c r="O595" s="273"/>
      <c r="P595" s="273"/>
      <c r="Q595" s="29"/>
      <c r="R595" s="8"/>
    </row>
    <row r="596" spans="1:18" outlineLevel="1">
      <c r="A596" s="24"/>
      <c r="B596" s="24"/>
      <c r="C596" s="43"/>
      <c r="D596" s="43"/>
      <c r="E596" s="43"/>
      <c r="F596" s="45"/>
      <c r="G596" s="45"/>
      <c r="H596" s="29"/>
      <c r="I596" s="273"/>
      <c r="J596" s="273"/>
      <c r="K596" s="273"/>
      <c r="L596" s="273"/>
      <c r="M596" s="273"/>
      <c r="N596" s="273"/>
      <c r="O596" s="273"/>
      <c r="P596" s="273"/>
      <c r="Q596" s="29"/>
      <c r="R596" s="8"/>
    </row>
    <row r="597" spans="1:18" ht="13.5" thickBot="1">
      <c r="R597" s="8"/>
    </row>
    <row r="598" spans="1:18" ht="12.75" customHeight="1">
      <c r="A598" s="290" t="s">
        <v>727</v>
      </c>
      <c r="B598" s="291"/>
      <c r="C598" s="291"/>
      <c r="D598" s="291"/>
      <c r="E598" s="291"/>
      <c r="F598" s="291"/>
      <c r="G598" s="291"/>
      <c r="H598" s="291"/>
      <c r="I598" s="291"/>
      <c r="J598" s="291"/>
      <c r="K598" s="291"/>
      <c r="L598" s="291"/>
      <c r="M598" s="291"/>
      <c r="N598" s="291"/>
      <c r="O598" s="291"/>
      <c r="P598" s="291"/>
      <c r="Q598" s="292"/>
      <c r="R598" s="8"/>
    </row>
    <row r="599" spans="1:18" ht="12.75" customHeight="1" thickBot="1">
      <c r="A599" s="293"/>
      <c r="B599" s="294"/>
      <c r="C599" s="294"/>
      <c r="D599" s="294"/>
      <c r="E599" s="294"/>
      <c r="F599" s="294"/>
      <c r="G599" s="294"/>
      <c r="H599" s="294"/>
      <c r="I599" s="294"/>
      <c r="J599" s="294"/>
      <c r="K599" s="294"/>
      <c r="L599" s="294"/>
      <c r="M599" s="294"/>
      <c r="N599" s="294"/>
      <c r="O599" s="294"/>
      <c r="P599" s="294"/>
      <c r="Q599" s="295"/>
      <c r="R599" s="8"/>
    </row>
    <row r="600" spans="1:18" ht="12.75" customHeight="1">
      <c r="A600" s="164"/>
      <c r="B600" s="164"/>
      <c r="C600" s="164"/>
      <c r="D600" s="164"/>
      <c r="E600" s="164"/>
      <c r="F600" s="164"/>
      <c r="G600" s="164"/>
      <c r="H600" s="164"/>
      <c r="I600" s="164"/>
      <c r="J600" s="164"/>
      <c r="K600" s="164"/>
      <c r="L600" s="164"/>
      <c r="M600" s="164"/>
      <c r="N600" s="164"/>
      <c r="O600" s="164"/>
      <c r="P600" s="164"/>
      <c r="Q600" s="164"/>
      <c r="R600" s="8"/>
    </row>
    <row r="601" spans="1:18" ht="19.5">
      <c r="A601" s="169" t="s">
        <v>709</v>
      </c>
      <c r="B601" s="166"/>
      <c r="C601" s="166"/>
      <c r="D601" s="166"/>
      <c r="E601" s="166"/>
      <c r="F601" s="166"/>
      <c r="G601" s="167"/>
      <c r="H601" s="168"/>
      <c r="I601" s="168"/>
      <c r="J601" s="168"/>
      <c r="K601" s="168"/>
      <c r="L601" s="168"/>
      <c r="M601" s="168"/>
      <c r="N601" s="168"/>
      <c r="O601" s="168"/>
      <c r="P601" s="168"/>
      <c r="Q601" s="168"/>
      <c r="R601" s="8"/>
    </row>
    <row r="602" spans="1:18" ht="13.5" thickBot="1">
      <c r="A602" s="55" t="s">
        <v>710</v>
      </c>
      <c r="B602" s="55" t="s">
        <v>711</v>
      </c>
      <c r="C602" s="53"/>
      <c r="D602" s="286" t="s">
        <v>543</v>
      </c>
      <c r="E602" s="286"/>
      <c r="F602" s="287" t="s">
        <v>712</v>
      </c>
      <c r="G602" s="287"/>
      <c r="H602" s="287"/>
      <c r="I602" s="287"/>
      <c r="J602" s="287"/>
      <c r="K602" s="54"/>
      <c r="L602" s="54"/>
      <c r="M602" s="55"/>
      <c r="N602" s="274"/>
      <c r="O602" s="274"/>
      <c r="P602" s="274"/>
      <c r="Q602" s="274" t="s">
        <v>713</v>
      </c>
      <c r="R602" s="8"/>
    </row>
    <row r="603" spans="1:18" ht="13.5" thickBot="1">
      <c r="A603" s="139" t="str">
        <f>Q10</f>
        <v>Rain 1970</v>
      </c>
      <c r="B603" s="139" t="str">
        <f>Q353</f>
        <v>Stradivari 2</v>
      </c>
      <c r="C603" s="56"/>
      <c r="D603" s="138">
        <f>IF(Turnisabato!E95="","",Turnisabato!E95)</f>
        <v>1</v>
      </c>
      <c r="E603" s="138">
        <f>IF(Turnisabato!F95="","",Turnisabato!F95)</f>
        <v>2</v>
      </c>
      <c r="F603" s="288" t="str">
        <f t="shared" ref="F603:F610" si="26">IF(D603&gt;E603,A603,IF(OR(D603=E603),"Spareggio",B603))</f>
        <v>Stradivari 2</v>
      </c>
      <c r="G603" s="288"/>
      <c r="H603" s="288"/>
      <c r="I603" s="288"/>
      <c r="J603" s="288"/>
      <c r="K603" s="57"/>
      <c r="L603" s="230" t="str">
        <f t="shared" ref="L603:L610" si="27">IF(D603&lt;E603,A603,IF(OR(D603=E603),"spareggio",B603))</f>
        <v>Rain 1970</v>
      </c>
      <c r="M603" s="58"/>
      <c r="N603" s="62"/>
      <c r="Q603" s="140" t="str">
        <f>Q9</f>
        <v>Leonessa</v>
      </c>
      <c r="R603" s="8"/>
    </row>
    <row r="604" spans="1:18" ht="13.5" thickBot="1">
      <c r="A604" s="139" t="str">
        <f>Q409</f>
        <v>Stradivari</v>
      </c>
      <c r="B604" s="139" t="str">
        <f>Q68</f>
        <v>Subbuteisti Carpi</v>
      </c>
      <c r="C604" s="100"/>
      <c r="D604" s="138">
        <f>IF(Turnisabato!E96="","",Turnisabato!E96)</f>
        <v>2</v>
      </c>
      <c r="E604" s="138">
        <f>IF(Turnisabato!F96="","",Turnisabato!F96)</f>
        <v>1</v>
      </c>
      <c r="F604" s="288" t="str">
        <f t="shared" si="26"/>
        <v>Stradivari</v>
      </c>
      <c r="G604" s="288"/>
      <c r="H604" s="288"/>
      <c r="I604" s="288"/>
      <c r="J604" s="288"/>
      <c r="K604" s="57"/>
      <c r="L604" s="230" t="str">
        <f t="shared" si="27"/>
        <v>Subbuteisti Carpi</v>
      </c>
      <c r="M604" s="58"/>
      <c r="N604" s="62"/>
      <c r="Q604" s="140" t="str">
        <f>Q8</f>
        <v>F.lli Bari Reggio Emilia</v>
      </c>
      <c r="R604" s="8"/>
    </row>
    <row r="605" spans="1:18" ht="13.5" thickBot="1">
      <c r="A605" s="139" t="str">
        <f>Q238</f>
        <v>Torino 2009</v>
      </c>
      <c r="B605" s="139" t="str">
        <f>Q125</f>
        <v>Sparta Spreeathen</v>
      </c>
      <c r="C605" s="59"/>
      <c r="D605" s="138">
        <f>IF(Turnisabato!E97="","",Turnisabato!E97)</f>
        <v>2</v>
      </c>
      <c r="E605" s="138">
        <f>IF(Turnisabato!F97="","",Turnisabato!F97)</f>
        <v>1</v>
      </c>
      <c r="F605" s="288" t="str">
        <f t="shared" si="26"/>
        <v>Torino 2009</v>
      </c>
      <c r="G605" s="288"/>
      <c r="H605" s="288"/>
      <c r="I605" s="288"/>
      <c r="J605" s="288"/>
      <c r="K605" s="57"/>
      <c r="L605" s="230" t="str">
        <f t="shared" si="27"/>
        <v>Sparta Spreeathen</v>
      </c>
      <c r="M605" s="58"/>
      <c r="N605" s="62"/>
      <c r="Q605" s="140" t="str">
        <f>Q66</f>
        <v>Tiburones FM</v>
      </c>
      <c r="R605" s="8"/>
    </row>
    <row r="606" spans="1:18" ht="13.5" thickBot="1">
      <c r="A606" s="139" t="str">
        <f>Q181</f>
        <v>Virtus 4 Strade</v>
      </c>
      <c r="B606" s="139" t="str">
        <f>Q296</f>
        <v>CT Aosta</v>
      </c>
      <c r="C606" s="59"/>
      <c r="D606" s="138">
        <f>IF(Turnisabato!E98="","",Turnisabato!E98)</f>
        <v>4</v>
      </c>
      <c r="E606" s="138">
        <f>IF(Turnisabato!F98="","",Turnisabato!F98)</f>
        <v>0</v>
      </c>
      <c r="F606" s="288" t="str">
        <f t="shared" si="26"/>
        <v>Virtus 4 Strade</v>
      </c>
      <c r="G606" s="288"/>
      <c r="H606" s="288"/>
      <c r="I606" s="288"/>
      <c r="J606" s="288"/>
      <c r="K606" s="57"/>
      <c r="L606" s="230" t="str">
        <f t="shared" si="27"/>
        <v>CT Aosta</v>
      </c>
      <c r="M606" s="58"/>
      <c r="N606" s="62"/>
      <c r="Q606" s="140" t="str">
        <f>Q65</f>
        <v>Master Sanremo</v>
      </c>
      <c r="R606" s="8"/>
    </row>
    <row r="607" spans="1:18" ht="13.5" thickBot="1">
      <c r="A607" s="139" t="str">
        <f>Q124</f>
        <v>Flickers 2</v>
      </c>
      <c r="B607" s="139" t="str">
        <f>Q239</f>
        <v>Flickers</v>
      </c>
      <c r="C607" s="106"/>
      <c r="D607" s="138">
        <f>IF(Turnisabato!E99="","",Turnisabato!E99)</f>
        <v>0</v>
      </c>
      <c r="E607" s="138">
        <f>IF(Turnisabato!F99="","",Turnisabato!F99)</f>
        <v>4</v>
      </c>
      <c r="F607" s="288" t="str">
        <f t="shared" si="26"/>
        <v>Flickers</v>
      </c>
      <c r="G607" s="288"/>
      <c r="H607" s="288"/>
      <c r="I607" s="288"/>
      <c r="J607" s="288"/>
      <c r="K607" s="57"/>
      <c r="L607" s="230" t="str">
        <f t="shared" si="27"/>
        <v>Flickers 2</v>
      </c>
      <c r="M607" s="58"/>
      <c r="N607" s="62"/>
      <c r="Q607" s="140" t="str">
        <f>Q236</f>
        <v>Rochefort TS</v>
      </c>
      <c r="R607" s="8"/>
    </row>
    <row r="608" spans="1:18" ht="13.5" thickBot="1">
      <c r="A608" s="139" t="str">
        <f>Q295</f>
        <v>Messina TS</v>
      </c>
      <c r="B608" s="139" t="str">
        <f>Q182</f>
        <v>Master Sanremo 2</v>
      </c>
      <c r="C608" s="59"/>
      <c r="D608" s="138">
        <f>IF(Turnisabato!E100="","",Turnisabato!E100)</f>
        <v>1</v>
      </c>
      <c r="E608" s="138">
        <f>IF(Turnisabato!F100="","",Turnisabato!F100)</f>
        <v>3</v>
      </c>
      <c r="F608" s="288" t="str">
        <f t="shared" si="26"/>
        <v>Master Sanremo 2</v>
      </c>
      <c r="G608" s="288"/>
      <c r="H608" s="288"/>
      <c r="I608" s="288"/>
      <c r="J608" s="288"/>
      <c r="K608" s="57"/>
      <c r="L608" s="230" t="str">
        <f t="shared" si="27"/>
        <v>Messina TS</v>
      </c>
      <c r="M608" s="58"/>
      <c r="N608" s="62"/>
      <c r="Q608" s="140" t="str">
        <f>Q237</f>
        <v>Ascoli</v>
      </c>
      <c r="R608" s="8"/>
    </row>
    <row r="609" spans="1:18" ht="13.5" thickBot="1">
      <c r="A609" s="139" t="str">
        <f>Q352</f>
        <v>Foggia</v>
      </c>
      <c r="B609" s="139" t="str">
        <f>Q11</f>
        <v>Atletico Pisa</v>
      </c>
      <c r="C609" s="59"/>
      <c r="D609" s="138">
        <f>IF(Turnisabato!E101="","",Turnisabato!E101)</f>
        <v>3</v>
      </c>
      <c r="E609" s="138">
        <f>IF(Turnisabato!F101="","",Turnisabato!F101)</f>
        <v>0</v>
      </c>
      <c r="F609" s="288" t="str">
        <f t="shared" si="26"/>
        <v>Foggia</v>
      </c>
      <c r="G609" s="288"/>
      <c r="H609" s="288"/>
      <c r="I609" s="288"/>
      <c r="J609" s="288"/>
      <c r="K609" s="57"/>
      <c r="L609" s="230" t="str">
        <f t="shared" si="27"/>
        <v>Atletico Pisa</v>
      </c>
      <c r="M609" s="58"/>
      <c r="N609" s="62"/>
      <c r="Q609" s="140" t="str">
        <f>Q293</f>
        <v>Stella Artois</v>
      </c>
      <c r="R609" s="8"/>
    </row>
    <row r="610" spans="1:18" ht="13.5" thickBot="1">
      <c r="A610" s="139" t="str">
        <f>Q67</f>
        <v>Biella 91</v>
      </c>
      <c r="B610" s="139" t="str">
        <f>Q410</f>
        <v>Torino 2009 2</v>
      </c>
      <c r="C610" s="59"/>
      <c r="D610" s="138">
        <f>IF(Turnisabato!E102="","",Turnisabato!E102)</f>
        <v>3</v>
      </c>
      <c r="E610" s="138">
        <f>IF(Turnisabato!F102="","",Turnisabato!F102)</f>
        <v>1</v>
      </c>
      <c r="F610" s="288" t="str">
        <f t="shared" si="26"/>
        <v>Biella 91</v>
      </c>
      <c r="G610" s="288"/>
      <c r="H610" s="288"/>
      <c r="I610" s="288"/>
      <c r="J610" s="288"/>
      <c r="K610" s="57"/>
      <c r="L610" s="230" t="str">
        <f t="shared" si="27"/>
        <v>Torino 2009 2</v>
      </c>
      <c r="M610" s="58"/>
      <c r="N610" s="62"/>
      <c r="Q610" s="140" t="str">
        <f>Q294</f>
        <v>TFC Mattersburg</v>
      </c>
      <c r="R610" s="8"/>
    </row>
    <row r="611" spans="1:18">
      <c r="R611" s="8"/>
    </row>
    <row r="612" spans="1:18" ht="13.5" outlineLevel="1" thickBot="1">
      <c r="A612" s="18" t="s">
        <v>542</v>
      </c>
      <c r="B612" s="18"/>
      <c r="C612" s="273"/>
      <c r="D612" s="286" t="s">
        <v>543</v>
      </c>
      <c r="E612" s="286"/>
      <c r="F612" s="27"/>
      <c r="G612" s="27"/>
      <c r="H612" s="29"/>
      <c r="I612" s="273"/>
      <c r="J612" s="273"/>
      <c r="K612" s="273"/>
      <c r="L612" s="273"/>
      <c r="M612" s="273"/>
      <c r="N612" s="273"/>
      <c r="O612" s="273"/>
      <c r="P612" s="273"/>
      <c r="Q612" s="29" t="s">
        <v>544</v>
      </c>
      <c r="R612" s="8"/>
    </row>
    <row r="613" spans="1:18" ht="13.5" outlineLevel="1" thickBot="1">
      <c r="A613" s="23" t="str">
        <f>A603</f>
        <v>Rain 1970</v>
      </c>
      <c r="B613" s="23" t="str">
        <f>B603</f>
        <v>Stradivari 2</v>
      </c>
      <c r="C613" s="38"/>
      <c r="D613" s="39">
        <f>SUM(F614:F617)</f>
        <v>1</v>
      </c>
      <c r="E613" s="39">
        <f>SUM(G614:G617)</f>
        <v>2</v>
      </c>
      <c r="F613" s="40"/>
      <c r="G613" s="41"/>
      <c r="H613" s="29"/>
      <c r="I613" s="273"/>
      <c r="J613" s="273"/>
      <c r="K613" s="273"/>
      <c r="L613" s="273"/>
      <c r="M613" s="273"/>
      <c r="N613" s="273"/>
      <c r="O613" s="273"/>
      <c r="P613" s="273"/>
      <c r="Q613" s="42" t="str">
        <f>Q603</f>
        <v>Leonessa</v>
      </c>
      <c r="R613" s="8"/>
    </row>
    <row r="614" spans="1:18" outlineLevel="1">
      <c r="A614" s="33" t="s">
        <v>562</v>
      </c>
      <c r="B614" s="33" t="s">
        <v>586</v>
      </c>
      <c r="C614" s="43"/>
      <c r="D614" s="44">
        <v>0</v>
      </c>
      <c r="E614" s="44">
        <v>4</v>
      </c>
      <c r="F614" s="45">
        <f>IF(D614&gt;E614,1,0)</f>
        <v>0</v>
      </c>
      <c r="G614" s="45">
        <f>IF(E614&gt;D614,1,0)</f>
        <v>1</v>
      </c>
      <c r="H614" s="29"/>
      <c r="I614" s="273"/>
      <c r="J614" s="273"/>
      <c r="K614" s="273"/>
      <c r="L614" s="273"/>
      <c r="M614" s="273"/>
      <c r="N614" s="273"/>
      <c r="O614" s="273"/>
      <c r="P614" s="273"/>
      <c r="Q614" s="151"/>
      <c r="R614" s="8"/>
    </row>
    <row r="615" spans="1:18" outlineLevel="1">
      <c r="A615" s="33" t="s">
        <v>553</v>
      </c>
      <c r="B615" s="33" t="s">
        <v>728</v>
      </c>
      <c r="C615" s="43"/>
      <c r="D615" s="44">
        <v>4</v>
      </c>
      <c r="E615" s="44">
        <v>0</v>
      </c>
      <c r="F615" s="45">
        <f>IF(D615&gt;E615,1,0)</f>
        <v>1</v>
      </c>
      <c r="G615" s="45">
        <f>IF(E615&gt;D615,1,0)</f>
        <v>0</v>
      </c>
      <c r="H615" s="29"/>
      <c r="I615" s="273"/>
      <c r="J615" s="273"/>
      <c r="K615" s="273"/>
      <c r="L615" s="273"/>
      <c r="M615" s="273"/>
      <c r="N615" s="273"/>
      <c r="O615" s="273"/>
      <c r="P615" s="273"/>
      <c r="Q615" s="151"/>
      <c r="R615" s="8"/>
    </row>
    <row r="616" spans="1:18" outlineLevel="1">
      <c r="A616" s="33" t="s">
        <v>559</v>
      </c>
      <c r="B616" s="33" t="s">
        <v>589</v>
      </c>
      <c r="C616" s="43"/>
      <c r="D616" s="44">
        <v>1</v>
      </c>
      <c r="E616" s="44">
        <v>1</v>
      </c>
      <c r="F616" s="45">
        <f>IF(D616&gt;E616,1,0)</f>
        <v>0</v>
      </c>
      <c r="G616" s="45">
        <f>IF(E616&gt;D616,1,0)</f>
        <v>0</v>
      </c>
      <c r="H616" s="29"/>
      <c r="I616" s="273"/>
      <c r="J616" s="273"/>
      <c r="K616" s="273"/>
      <c r="L616" s="273"/>
      <c r="M616" s="273"/>
      <c r="N616" s="273"/>
      <c r="O616" s="273"/>
      <c r="P616" s="273"/>
      <c r="Q616" s="151"/>
      <c r="R616" s="8"/>
    </row>
    <row r="617" spans="1:18" outlineLevel="1">
      <c r="A617" s="33" t="s">
        <v>556</v>
      </c>
      <c r="B617" s="33" t="s">
        <v>580</v>
      </c>
      <c r="C617" s="43"/>
      <c r="D617" s="44">
        <v>0</v>
      </c>
      <c r="E617" s="44">
        <v>6</v>
      </c>
      <c r="F617" s="45">
        <f>IF(D617&gt;E617,1,0)</f>
        <v>0</v>
      </c>
      <c r="G617" s="45">
        <f>IF(E617&gt;D617,1,0)</f>
        <v>1</v>
      </c>
      <c r="H617" s="29"/>
      <c r="I617" s="273"/>
      <c r="J617" s="273"/>
      <c r="K617" s="273"/>
      <c r="L617" s="273"/>
      <c r="M617" s="273"/>
      <c r="N617" s="273"/>
      <c r="O617" s="273"/>
      <c r="P617" s="273"/>
      <c r="Q617" s="151"/>
      <c r="R617" s="8"/>
    </row>
    <row r="618" spans="1:18" outlineLevel="1">
      <c r="A618" s="24"/>
      <c r="B618" s="24"/>
      <c r="C618" s="43"/>
      <c r="D618" s="44">
        <f>SUM(D614+D615+D616+D617)</f>
        <v>5</v>
      </c>
      <c r="E618" s="44">
        <f>SUM(E614+E615+E616+E617)</f>
        <v>11</v>
      </c>
      <c r="F618" s="45">
        <f>IF(D618&lt;&gt;E618,IF(D618&gt;E618,1,0),IF(H618&gt;I618,1,0))</f>
        <v>0</v>
      </c>
      <c r="G618" s="45">
        <f>IF(D618&lt;&gt;E618,IF(E618&gt;D618,1,0),IF(I618&gt;H618,1,0))</f>
        <v>1</v>
      </c>
      <c r="H618" s="29"/>
      <c r="I618" s="273"/>
      <c r="J618" s="273"/>
      <c r="K618" s="273"/>
      <c r="L618" s="273"/>
      <c r="M618" s="273"/>
      <c r="N618" s="273"/>
      <c r="O618" s="273"/>
      <c r="P618" s="273"/>
      <c r="Q618" s="29"/>
      <c r="R618" s="8"/>
    </row>
    <row r="619" spans="1:18" ht="13.5" outlineLevel="1" thickBot="1">
      <c r="A619" s="24"/>
      <c r="B619" s="24"/>
      <c r="C619" s="43"/>
      <c r="D619" s="43"/>
      <c r="E619" s="43"/>
      <c r="F619" s="45"/>
      <c r="G619" s="45"/>
      <c r="H619" s="29"/>
      <c r="I619" s="273"/>
      <c r="J619" s="273"/>
      <c r="K619" s="273"/>
      <c r="L619" s="273"/>
      <c r="M619" s="273"/>
      <c r="N619" s="273"/>
      <c r="O619" s="273"/>
      <c r="P619" s="273"/>
      <c r="Q619" s="29"/>
      <c r="R619" s="8"/>
    </row>
    <row r="620" spans="1:18" ht="13.5" outlineLevel="1" thickBot="1">
      <c r="A620" s="23" t="str">
        <f>A604</f>
        <v>Stradivari</v>
      </c>
      <c r="B620" s="23" t="str">
        <f>B604</f>
        <v>Subbuteisti Carpi</v>
      </c>
      <c r="C620" s="38"/>
      <c r="D620" s="39">
        <f>SUM(F621:F624)</f>
        <v>2</v>
      </c>
      <c r="E620" s="39">
        <f>SUM(G621:G624)</f>
        <v>1</v>
      </c>
      <c r="F620" s="40"/>
      <c r="G620" s="41"/>
      <c r="H620" s="29"/>
      <c r="I620" s="273"/>
      <c r="J620" s="273"/>
      <c r="K620" s="273"/>
      <c r="L620" s="273"/>
      <c r="M620" s="273"/>
      <c r="N620" s="273"/>
      <c r="O620" s="273"/>
      <c r="P620" s="273"/>
      <c r="Q620" s="42" t="str">
        <f>Q604</f>
        <v>F.lli Bari Reggio Emilia</v>
      </c>
      <c r="R620" s="8"/>
    </row>
    <row r="621" spans="1:18" outlineLevel="1">
      <c r="A621" s="33" t="s">
        <v>602</v>
      </c>
      <c r="B621" s="33" t="s">
        <v>579</v>
      </c>
      <c r="C621" s="43"/>
      <c r="D621" s="44">
        <v>4</v>
      </c>
      <c r="E621" s="44">
        <v>1</v>
      </c>
      <c r="F621" s="45">
        <f>IF(D621&gt;E621,1,0)</f>
        <v>1</v>
      </c>
      <c r="G621" s="45">
        <f>IF(E621&gt;D621,1,0)</f>
        <v>0</v>
      </c>
      <c r="H621" s="29"/>
      <c r="I621" s="273"/>
      <c r="J621" s="273"/>
      <c r="K621" s="273"/>
      <c r="L621" s="273"/>
      <c r="M621" s="273"/>
      <c r="N621" s="273"/>
      <c r="O621" s="273"/>
      <c r="P621" s="273"/>
      <c r="Q621" s="151"/>
      <c r="R621" s="8"/>
    </row>
    <row r="622" spans="1:18" outlineLevel="1">
      <c r="A622" s="33" t="s">
        <v>729</v>
      </c>
      <c r="B622" s="33" t="s">
        <v>718</v>
      </c>
      <c r="C622" s="43"/>
      <c r="D622" s="44">
        <v>1</v>
      </c>
      <c r="E622" s="44">
        <v>1</v>
      </c>
      <c r="F622" s="45">
        <f>IF(D622&gt;E622,1,0)</f>
        <v>0</v>
      </c>
      <c r="G622" s="45">
        <f>IF(E622&gt;D622,1,0)</f>
        <v>0</v>
      </c>
      <c r="H622" s="29"/>
      <c r="I622" s="273"/>
      <c r="J622" s="273"/>
      <c r="K622" s="273"/>
      <c r="L622" s="273"/>
      <c r="M622" s="273"/>
      <c r="N622" s="273"/>
      <c r="O622" s="273"/>
      <c r="P622" s="273"/>
      <c r="Q622" s="151"/>
      <c r="R622" s="8"/>
    </row>
    <row r="623" spans="1:18" outlineLevel="1">
      <c r="A623" s="33" t="s">
        <v>600</v>
      </c>
      <c r="B623" s="33" t="s">
        <v>730</v>
      </c>
      <c r="C623" s="43"/>
      <c r="D623" s="44">
        <v>2</v>
      </c>
      <c r="E623" s="44">
        <v>1</v>
      </c>
      <c r="F623" s="45">
        <f>IF(D623&gt;E623,1,0)</f>
        <v>1</v>
      </c>
      <c r="G623" s="45">
        <f>IF(E623&gt;D623,1,0)</f>
        <v>0</v>
      </c>
      <c r="H623" s="29"/>
      <c r="I623" s="273"/>
      <c r="J623" s="273"/>
      <c r="K623" s="273"/>
      <c r="L623" s="273"/>
      <c r="M623" s="273"/>
      <c r="N623" s="273"/>
      <c r="O623" s="273"/>
      <c r="P623" s="273"/>
      <c r="Q623" s="151"/>
      <c r="R623" s="8"/>
    </row>
    <row r="624" spans="1:18" outlineLevel="1">
      <c r="A624" s="33" t="s">
        <v>603</v>
      </c>
      <c r="B624" s="33" t="s">
        <v>582</v>
      </c>
      <c r="C624" s="43"/>
      <c r="D624" s="44">
        <v>0</v>
      </c>
      <c r="E624" s="44">
        <v>4</v>
      </c>
      <c r="F624" s="45">
        <f>IF(D624&gt;E624,1,0)</f>
        <v>0</v>
      </c>
      <c r="G624" s="45">
        <f>IF(E624&gt;D624,1,0)</f>
        <v>1</v>
      </c>
      <c r="H624" s="29"/>
      <c r="I624" s="273"/>
      <c r="J624" s="273"/>
      <c r="K624" s="273"/>
      <c r="L624" s="273"/>
      <c r="M624" s="273"/>
      <c r="N624" s="273"/>
      <c r="O624" s="273"/>
      <c r="P624" s="273"/>
      <c r="Q624" s="151"/>
      <c r="R624" s="8"/>
    </row>
    <row r="625" spans="1:18" outlineLevel="1">
      <c r="A625" s="24"/>
      <c r="B625" s="24"/>
      <c r="C625" s="43"/>
      <c r="D625" s="44">
        <f>SUM(D621+D622+D623+D624)</f>
        <v>7</v>
      </c>
      <c r="E625" s="44">
        <f>SUM(E621+E622+E623+E624)</f>
        <v>7</v>
      </c>
      <c r="F625" s="45">
        <f>IF(D625&lt;&gt;E625,IF(D625&gt;E625,1,0),IF(H625&gt;I625,1,0))</f>
        <v>0</v>
      </c>
      <c r="G625" s="45">
        <f>IF(D625&lt;&gt;E625,IF(E625&gt;D625,1,0),IF(I625&gt;H625,1,0))</f>
        <v>0</v>
      </c>
      <c r="H625" s="29"/>
      <c r="I625" s="273"/>
      <c r="J625" s="273"/>
      <c r="K625" s="273"/>
      <c r="L625" s="273"/>
      <c r="M625" s="273"/>
      <c r="N625" s="273"/>
      <c r="O625" s="273"/>
      <c r="P625" s="273"/>
      <c r="Q625" s="29"/>
      <c r="R625" s="8"/>
    </row>
    <row r="626" spans="1:18" ht="13.5" outlineLevel="1" thickBot="1">
      <c r="A626" s="24"/>
      <c r="B626" s="24"/>
      <c r="C626" s="43"/>
      <c r="D626" s="43"/>
      <c r="E626" s="43"/>
      <c r="F626" s="45"/>
      <c r="G626" s="45"/>
      <c r="H626" s="29"/>
      <c r="I626" s="273"/>
      <c r="J626" s="273"/>
      <c r="K626" s="273"/>
      <c r="L626" s="273"/>
      <c r="M626" s="273"/>
      <c r="N626" s="273"/>
      <c r="O626" s="273"/>
      <c r="P626" s="273"/>
      <c r="Q626" s="29"/>
      <c r="R626" s="8"/>
    </row>
    <row r="627" spans="1:18" ht="13.5" outlineLevel="1" thickBot="1">
      <c r="A627" s="46" t="str">
        <f>A605</f>
        <v>Torino 2009</v>
      </c>
      <c r="B627" s="46" t="str">
        <f>B605</f>
        <v>Sparta Spreeathen</v>
      </c>
      <c r="C627" s="38"/>
      <c r="D627" s="39">
        <f>SUM(F628:F631)</f>
        <v>2</v>
      </c>
      <c r="E627" s="39">
        <f>SUM(G628:G631)</f>
        <v>1</v>
      </c>
      <c r="F627" s="40"/>
      <c r="G627" s="41"/>
      <c r="H627" s="29"/>
      <c r="I627" s="273"/>
      <c r="J627" s="273"/>
      <c r="K627" s="273"/>
      <c r="L627" s="273"/>
      <c r="M627" s="273"/>
      <c r="N627" s="273"/>
      <c r="O627" s="273"/>
      <c r="P627" s="273"/>
      <c r="Q627" s="42" t="str">
        <f>Q605</f>
        <v>Tiburones FM</v>
      </c>
      <c r="R627" s="8"/>
    </row>
    <row r="628" spans="1:18" outlineLevel="1">
      <c r="A628" s="33" t="s">
        <v>599</v>
      </c>
      <c r="B628" s="33" t="s">
        <v>620</v>
      </c>
      <c r="C628" s="43"/>
      <c r="D628" s="44">
        <v>2</v>
      </c>
      <c r="E628" s="44">
        <v>5</v>
      </c>
      <c r="F628" s="45">
        <f>IF(D628&gt;E628,1,0)</f>
        <v>0</v>
      </c>
      <c r="G628" s="45">
        <f>IF(E628&gt;D628,1,0)</f>
        <v>1</v>
      </c>
      <c r="H628" s="29"/>
      <c r="I628" s="273"/>
      <c r="J628" s="273"/>
      <c r="K628" s="273"/>
      <c r="L628" s="273"/>
      <c r="M628" s="273"/>
      <c r="N628" s="273"/>
      <c r="O628" s="273"/>
      <c r="P628" s="273"/>
      <c r="Q628" s="151"/>
      <c r="R628" s="8"/>
    </row>
    <row r="629" spans="1:18" outlineLevel="1">
      <c r="A629" s="33" t="s">
        <v>597</v>
      </c>
      <c r="B629" s="33" t="s">
        <v>624</v>
      </c>
      <c r="C629" s="43"/>
      <c r="D629" s="44">
        <v>3</v>
      </c>
      <c r="E629" s="44">
        <v>0</v>
      </c>
      <c r="F629" s="45">
        <f>IF(D629&gt;E629,1,0)</f>
        <v>1</v>
      </c>
      <c r="G629" s="45">
        <f>IF(E629&gt;D629,1,0)</f>
        <v>0</v>
      </c>
      <c r="H629" s="29"/>
      <c r="I629" s="273"/>
      <c r="J629" s="273"/>
      <c r="K629" s="273"/>
      <c r="L629" s="273"/>
      <c r="M629" s="273"/>
      <c r="N629" s="273"/>
      <c r="O629" s="273"/>
      <c r="P629" s="273"/>
      <c r="Q629" s="151"/>
      <c r="R629" s="8"/>
    </row>
    <row r="630" spans="1:18" outlineLevel="1">
      <c r="A630" s="33" t="s">
        <v>680</v>
      </c>
      <c r="B630" s="33" t="s">
        <v>627</v>
      </c>
      <c r="C630" s="43"/>
      <c r="D630" s="44">
        <v>5</v>
      </c>
      <c r="E630" s="44">
        <v>0</v>
      </c>
      <c r="F630" s="45">
        <f>IF(D630&gt;E630,1,0)</f>
        <v>1</v>
      </c>
      <c r="G630" s="45">
        <f>IF(E630&gt;D630,1,0)</f>
        <v>0</v>
      </c>
      <c r="H630" s="29"/>
      <c r="I630" s="273"/>
      <c r="J630" s="273"/>
      <c r="K630" s="273"/>
      <c r="L630" s="273"/>
      <c r="M630" s="273"/>
      <c r="N630" s="273"/>
      <c r="O630" s="273"/>
      <c r="P630" s="273"/>
      <c r="Q630" s="151"/>
      <c r="R630" s="8"/>
    </row>
    <row r="631" spans="1:18" outlineLevel="1">
      <c r="A631" s="33" t="s">
        <v>595</v>
      </c>
      <c r="B631" s="33" t="s">
        <v>731</v>
      </c>
      <c r="C631" s="43"/>
      <c r="D631" s="44">
        <v>0</v>
      </c>
      <c r="E631" s="44">
        <v>0</v>
      </c>
      <c r="F631" s="45">
        <f>IF(D631&gt;E631,1,0)</f>
        <v>0</v>
      </c>
      <c r="G631" s="45">
        <f>IF(E631&gt;D631,1,0)</f>
        <v>0</v>
      </c>
      <c r="H631" s="29"/>
      <c r="I631" s="273"/>
      <c r="J631" s="273"/>
      <c r="K631" s="273"/>
      <c r="L631" s="273"/>
      <c r="M631" s="273"/>
      <c r="N631" s="273"/>
      <c r="O631" s="273"/>
      <c r="P631" s="273"/>
      <c r="Q631" s="151"/>
      <c r="R631" s="8"/>
    </row>
    <row r="632" spans="1:18" outlineLevel="1">
      <c r="A632" s="24"/>
      <c r="B632" s="24"/>
      <c r="C632" s="43"/>
      <c r="D632" s="44">
        <f>SUM(D628+D629+D630+D631)</f>
        <v>10</v>
      </c>
      <c r="E632" s="44">
        <f>SUM(E628+E629+E630+E631)</f>
        <v>5</v>
      </c>
      <c r="F632" s="45">
        <f>IF(D632&lt;&gt;E632,IF(D632&gt;E632,1,0),IF(H632&gt;I632,1,0))</f>
        <v>1</v>
      </c>
      <c r="G632" s="45">
        <f>IF(D632&lt;&gt;E632,IF(E632&gt;D632,1,0),IF(I632&gt;H632,1,0))</f>
        <v>0</v>
      </c>
      <c r="H632" s="29"/>
      <c r="I632" s="273"/>
      <c r="J632" s="273"/>
      <c r="K632" s="273"/>
      <c r="L632" s="273"/>
      <c r="M632" s="273"/>
      <c r="N632" s="273"/>
      <c r="O632" s="273"/>
      <c r="P632" s="273"/>
      <c r="Q632" s="29"/>
      <c r="R632" s="8"/>
    </row>
    <row r="633" spans="1:18" ht="13.5" outlineLevel="1" thickBot="1">
      <c r="A633" s="24"/>
      <c r="B633" s="24"/>
      <c r="C633" s="43"/>
      <c r="D633" s="43"/>
      <c r="E633" s="43"/>
      <c r="F633" s="45"/>
      <c r="G633" s="45"/>
      <c r="H633" s="29"/>
      <c r="I633" s="273"/>
      <c r="J633" s="273"/>
      <c r="K633" s="273"/>
      <c r="L633" s="273"/>
      <c r="M633" s="273"/>
      <c r="N633" s="273"/>
      <c r="O633" s="273"/>
      <c r="P633" s="273"/>
      <c r="Q633" s="29"/>
      <c r="R633" s="8"/>
    </row>
    <row r="634" spans="1:18" ht="13.5" outlineLevel="1" thickBot="1">
      <c r="A634" s="23" t="str">
        <f>A606</f>
        <v>Virtus 4 Strade</v>
      </c>
      <c r="B634" s="23" t="str">
        <f>B606</f>
        <v>CT Aosta</v>
      </c>
      <c r="C634" s="38"/>
      <c r="D634" s="39">
        <f>SUM(F635:F638)</f>
        <v>4</v>
      </c>
      <c r="E634" s="39">
        <f>SUM(G635:G638)</f>
        <v>0</v>
      </c>
      <c r="F634" s="40"/>
      <c r="G634" s="41"/>
      <c r="H634" s="41"/>
      <c r="I634" s="38"/>
      <c r="J634" s="38"/>
      <c r="K634" s="38"/>
      <c r="L634" s="38"/>
      <c r="M634" s="38"/>
      <c r="N634" s="38"/>
      <c r="O634" s="38"/>
      <c r="P634" s="38"/>
      <c r="Q634" s="42" t="str">
        <f>Q606</f>
        <v>Master Sanremo</v>
      </c>
      <c r="R634" s="8"/>
    </row>
    <row r="635" spans="1:18" outlineLevel="1">
      <c r="A635" s="33" t="s">
        <v>638</v>
      </c>
      <c r="B635" s="33" t="s">
        <v>661</v>
      </c>
      <c r="C635" s="43"/>
      <c r="D635" s="44">
        <v>3</v>
      </c>
      <c r="E635" s="44">
        <v>1</v>
      </c>
      <c r="F635" s="45">
        <f>IF(D635&gt;E635,1,0)</f>
        <v>1</v>
      </c>
      <c r="G635" s="45">
        <f>IF(E635&gt;D635,1,0)</f>
        <v>0</v>
      </c>
      <c r="H635" s="47"/>
      <c r="I635" s="43"/>
      <c r="J635" s="43"/>
      <c r="K635" s="43"/>
      <c r="L635" s="43"/>
      <c r="M635" s="43"/>
      <c r="N635" s="43"/>
      <c r="O635" s="43"/>
      <c r="P635" s="43"/>
      <c r="Q635" s="48"/>
      <c r="R635" s="8"/>
    </row>
    <row r="636" spans="1:18" outlineLevel="1">
      <c r="A636" s="33" t="s">
        <v>640</v>
      </c>
      <c r="B636" s="33" t="s">
        <v>662</v>
      </c>
      <c r="C636" s="43"/>
      <c r="D636" s="44">
        <v>4</v>
      </c>
      <c r="E636" s="44">
        <v>0</v>
      </c>
      <c r="F636" s="45">
        <f>IF(D636&gt;E636,1,0)</f>
        <v>1</v>
      </c>
      <c r="G636" s="45">
        <f>IF(E636&gt;D636,1,0)</f>
        <v>0</v>
      </c>
      <c r="H636" s="47"/>
      <c r="I636" s="43"/>
      <c r="J636" s="43"/>
      <c r="K636" s="43"/>
      <c r="L636" s="43"/>
      <c r="M636" s="43"/>
      <c r="N636" s="43"/>
      <c r="O636" s="43"/>
      <c r="P636" s="43"/>
      <c r="Q636" s="48"/>
      <c r="R636" s="8"/>
    </row>
    <row r="637" spans="1:18" outlineLevel="1">
      <c r="A637" s="33" t="s">
        <v>642</v>
      </c>
      <c r="B637" s="33" t="s">
        <v>664</v>
      </c>
      <c r="C637" s="43"/>
      <c r="D637" s="44">
        <v>3</v>
      </c>
      <c r="E637" s="44">
        <v>1</v>
      </c>
      <c r="F637" s="45">
        <f>IF(D637&gt;E637,1,0)</f>
        <v>1</v>
      </c>
      <c r="G637" s="45">
        <f>IF(E637&gt;D637,1,0)</f>
        <v>0</v>
      </c>
      <c r="H637" s="47"/>
      <c r="I637" s="43"/>
      <c r="J637" s="43"/>
      <c r="K637" s="43"/>
      <c r="L637" s="43"/>
      <c r="M637" s="43"/>
      <c r="N637" s="43"/>
      <c r="O637" s="43"/>
      <c r="P637" s="43"/>
      <c r="Q637" s="48"/>
      <c r="R637" s="8"/>
    </row>
    <row r="638" spans="1:18" outlineLevel="1">
      <c r="A638" s="33" t="s">
        <v>644</v>
      </c>
      <c r="B638" s="33" t="s">
        <v>660</v>
      </c>
      <c r="C638" s="43"/>
      <c r="D638" s="44">
        <v>5</v>
      </c>
      <c r="E638" s="44">
        <v>1</v>
      </c>
      <c r="F638" s="45">
        <f>IF(D638&gt;E638,1,0)</f>
        <v>1</v>
      </c>
      <c r="G638" s="45">
        <f>IF(E638&gt;D638,1,0)</f>
        <v>0</v>
      </c>
      <c r="H638" s="47"/>
      <c r="I638" s="43"/>
      <c r="J638" s="43"/>
      <c r="K638" s="43"/>
      <c r="L638" s="43"/>
      <c r="M638" s="43"/>
      <c r="N638" s="43"/>
      <c r="O638" s="43"/>
      <c r="P638" s="43"/>
      <c r="Q638" s="48"/>
      <c r="R638" s="8"/>
    </row>
    <row r="639" spans="1:18" outlineLevel="1">
      <c r="A639" s="24"/>
      <c r="B639" s="24"/>
      <c r="C639" s="43"/>
      <c r="D639" s="44">
        <f>SUM(D635+D636+D637+D638)</f>
        <v>15</v>
      </c>
      <c r="E639" s="44">
        <f>SUM(E635+E636+E637+E638)</f>
        <v>3</v>
      </c>
      <c r="F639" s="45">
        <f>IF(D639&lt;&gt;E639,IF(D639&gt;E639,1,0),IF(H639&gt;I639,1,0))</f>
        <v>1</v>
      </c>
      <c r="G639" s="45">
        <f>IF(D639&lt;&gt;E639,IF(E639&gt;D639,1,0),IF(I639&gt;H639,1,0))</f>
        <v>0</v>
      </c>
      <c r="H639" s="47"/>
      <c r="I639" s="43"/>
      <c r="J639" s="43"/>
      <c r="K639" s="43"/>
      <c r="L639" s="43"/>
      <c r="M639" s="43"/>
      <c r="N639" s="43"/>
      <c r="O639" s="43"/>
      <c r="P639" s="43"/>
      <c r="Q639" s="24"/>
      <c r="R639" s="8"/>
    </row>
    <row r="640" spans="1:18" ht="13.5" outlineLevel="1" thickBot="1">
      <c r="R640" s="8"/>
    </row>
    <row r="641" spans="1:22" ht="13.5" outlineLevel="1" thickBot="1">
      <c r="A641" s="23" t="str">
        <f>A607</f>
        <v>Flickers 2</v>
      </c>
      <c r="B641" s="23" t="str">
        <f>B607</f>
        <v>Flickers</v>
      </c>
      <c r="C641" s="38"/>
      <c r="D641" s="39">
        <f>SUM(F642:F645)</f>
        <v>0</v>
      </c>
      <c r="E641" s="39">
        <f>SUM(G642:G645)</f>
        <v>4</v>
      </c>
      <c r="F641" s="40"/>
      <c r="G641" s="41"/>
      <c r="H641" s="29"/>
      <c r="I641" s="273"/>
      <c r="J641" s="273"/>
      <c r="K641" s="273"/>
      <c r="L641" s="273"/>
      <c r="M641" s="273"/>
      <c r="N641" s="273"/>
      <c r="O641" s="273"/>
      <c r="P641" s="273"/>
      <c r="Q641" s="42" t="str">
        <f>Q607</f>
        <v>Rochefort TS</v>
      </c>
      <c r="R641" s="8"/>
    </row>
    <row r="642" spans="1:22" outlineLevel="1">
      <c r="A642" s="33" t="s">
        <v>619</v>
      </c>
      <c r="B642" s="33" t="s">
        <v>594</v>
      </c>
      <c r="C642" s="43"/>
      <c r="D642" s="44">
        <v>0</v>
      </c>
      <c r="E642" s="44">
        <v>4</v>
      </c>
      <c r="F642" s="45">
        <f>IF(D642&gt;E642,1,0)</f>
        <v>0</v>
      </c>
      <c r="G642" s="45">
        <f>IF(E642&gt;D642,1,0)</f>
        <v>1</v>
      </c>
      <c r="H642" s="29"/>
      <c r="I642" s="273"/>
      <c r="J642" s="273"/>
      <c r="K642" s="273"/>
      <c r="L642" s="273"/>
      <c r="M642" s="273"/>
      <c r="N642" s="273"/>
      <c r="O642" s="273"/>
      <c r="P642" s="273"/>
      <c r="Q642" s="151"/>
      <c r="R642" s="8"/>
    </row>
    <row r="643" spans="1:22" outlineLevel="1">
      <c r="A643" s="33" t="s">
        <v>621</v>
      </c>
      <c r="B643" s="33" t="s">
        <v>593</v>
      </c>
      <c r="C643" s="43"/>
      <c r="D643" s="44">
        <v>1</v>
      </c>
      <c r="E643" s="44">
        <v>5</v>
      </c>
      <c r="F643" s="45">
        <f>IF(D643&gt;E643,1,0)</f>
        <v>0</v>
      </c>
      <c r="G643" s="45">
        <f>IF(E643&gt;D643,1,0)</f>
        <v>1</v>
      </c>
      <c r="H643" s="29"/>
      <c r="I643" s="273"/>
      <c r="J643" s="273"/>
      <c r="K643" s="273"/>
      <c r="L643" s="273"/>
      <c r="M643" s="273"/>
      <c r="N643" s="273"/>
      <c r="O643" s="273"/>
      <c r="P643" s="273"/>
      <c r="Q643" s="151"/>
      <c r="R643" s="8"/>
    </row>
    <row r="644" spans="1:22" outlineLevel="1">
      <c r="A644" s="33" t="s">
        <v>623</v>
      </c>
      <c r="B644" s="33" t="s">
        <v>591</v>
      </c>
      <c r="C644" s="43"/>
      <c r="D644" s="44">
        <v>0</v>
      </c>
      <c r="E644" s="44">
        <v>4</v>
      </c>
      <c r="F644" s="45">
        <f>IF(D644&gt;E644,1,0)</f>
        <v>0</v>
      </c>
      <c r="G644" s="45">
        <f>IF(E644&gt;D644,1,0)</f>
        <v>1</v>
      </c>
      <c r="H644" s="29"/>
      <c r="I644" s="273"/>
      <c r="J644" s="273"/>
      <c r="K644" s="273"/>
      <c r="L644" s="273"/>
      <c r="M644" s="273"/>
      <c r="N644" s="273"/>
      <c r="O644" s="273"/>
      <c r="P644" s="273"/>
      <c r="Q644" s="151"/>
      <c r="R644" s="8"/>
    </row>
    <row r="645" spans="1:22" outlineLevel="1">
      <c r="A645" s="33" t="s">
        <v>625</v>
      </c>
      <c r="B645" s="33" t="s">
        <v>590</v>
      </c>
      <c r="C645" s="43"/>
      <c r="D645" s="44">
        <v>0</v>
      </c>
      <c r="E645" s="44">
        <v>2</v>
      </c>
      <c r="F645" s="45">
        <f>IF(D645&gt;E645,1,0)</f>
        <v>0</v>
      </c>
      <c r="G645" s="45">
        <f>IF(E645&gt;D645,1,0)</f>
        <v>1</v>
      </c>
      <c r="H645" s="29"/>
      <c r="I645" s="273"/>
      <c r="J645" s="273"/>
      <c r="K645" s="273"/>
      <c r="L645" s="273"/>
      <c r="M645" s="273"/>
      <c r="N645" s="273"/>
      <c r="O645" s="273"/>
      <c r="P645" s="273"/>
      <c r="Q645" s="151"/>
      <c r="R645" s="8"/>
    </row>
    <row r="646" spans="1:22" outlineLevel="1">
      <c r="A646" s="24"/>
      <c r="B646" s="24"/>
      <c r="C646" s="43"/>
      <c r="D646" s="44">
        <f>SUM(D642+D643+D644+D645)</f>
        <v>1</v>
      </c>
      <c r="E646" s="44">
        <f>SUM(E642+E643+E644+E645)</f>
        <v>15</v>
      </c>
      <c r="F646" s="45">
        <f>IF(D646&lt;&gt;E646,IF(D646&gt;E646,1,0),IF(H646&gt;I646,1,0))</f>
        <v>0</v>
      </c>
      <c r="G646" s="45">
        <f>IF(D646&lt;&gt;E646,IF(E646&gt;D646,1,0),IF(I646&gt;H646,1,0))</f>
        <v>1</v>
      </c>
      <c r="H646" s="29"/>
      <c r="I646" s="273"/>
      <c r="J646" s="273"/>
      <c r="K646" s="273"/>
      <c r="L646" s="273"/>
      <c r="M646" s="273"/>
      <c r="N646" s="273"/>
      <c r="O646" s="273"/>
      <c r="P646" s="273"/>
      <c r="Q646" s="29"/>
      <c r="R646" s="8"/>
    </row>
    <row r="647" spans="1:22" ht="13.5" outlineLevel="1" thickBot="1">
      <c r="A647" s="24"/>
      <c r="B647" s="24"/>
      <c r="C647" s="43"/>
      <c r="D647" s="43"/>
      <c r="E647" s="43"/>
      <c r="F647" s="45"/>
      <c r="G647" s="45"/>
      <c r="H647" s="29"/>
      <c r="I647" s="273"/>
      <c r="J647" s="273"/>
      <c r="K647" s="273"/>
      <c r="L647" s="273"/>
      <c r="M647" s="273"/>
      <c r="N647" s="273"/>
      <c r="O647" s="273"/>
      <c r="P647" s="273"/>
      <c r="Q647" s="29"/>
      <c r="R647" s="8"/>
    </row>
    <row r="648" spans="1:22" ht="13.5" outlineLevel="1" thickBot="1">
      <c r="A648" s="23" t="str">
        <f>A608</f>
        <v>Messina TS</v>
      </c>
      <c r="B648" s="23" t="str">
        <f>B608</f>
        <v>Master Sanremo 2</v>
      </c>
      <c r="C648" s="38"/>
      <c r="D648" s="39">
        <f>SUM(F649:F652)</f>
        <v>1</v>
      </c>
      <c r="E648" s="39">
        <f>SUM(G649:G652)</f>
        <v>3</v>
      </c>
      <c r="F648" s="40"/>
      <c r="G648" s="41"/>
      <c r="H648" s="29"/>
      <c r="I648" s="273"/>
      <c r="J648" s="273"/>
      <c r="K648" s="273"/>
      <c r="L648" s="273"/>
      <c r="M648" s="273"/>
      <c r="N648" s="273"/>
      <c r="O648" s="273"/>
      <c r="P648" s="273"/>
      <c r="Q648" s="42" t="str">
        <f>Q608</f>
        <v>Ascoli</v>
      </c>
      <c r="R648" s="8"/>
    </row>
    <row r="649" spans="1:22" outlineLevel="1">
      <c r="A649" s="33" t="s">
        <v>659</v>
      </c>
      <c r="B649" s="33" t="s">
        <v>648</v>
      </c>
      <c r="C649" s="43"/>
      <c r="D649" s="44">
        <v>1</v>
      </c>
      <c r="E649" s="44">
        <v>2</v>
      </c>
      <c r="F649" s="45">
        <f>IF(D649&gt;E649,1,0)</f>
        <v>0</v>
      </c>
      <c r="G649" s="45">
        <f>IF(E649&gt;D649,1,0)</f>
        <v>1</v>
      </c>
      <c r="H649" s="29"/>
      <c r="I649" s="273"/>
      <c r="J649" s="273"/>
      <c r="K649" s="273"/>
      <c r="L649" s="273"/>
      <c r="M649" s="273"/>
      <c r="N649" s="273"/>
      <c r="O649" s="273"/>
      <c r="P649" s="273"/>
      <c r="Q649" s="151"/>
      <c r="R649" s="8"/>
    </row>
    <row r="650" spans="1:22" outlineLevel="1">
      <c r="A650" s="33" t="s">
        <v>657</v>
      </c>
      <c r="B650" s="33" t="s">
        <v>652</v>
      </c>
      <c r="C650" s="43"/>
      <c r="D650" s="44">
        <v>2</v>
      </c>
      <c r="E650" s="44">
        <v>0</v>
      </c>
      <c r="F650" s="45">
        <f>IF(D650&gt;E650,1,0)</f>
        <v>1</v>
      </c>
      <c r="G650" s="45">
        <f>IF(E650&gt;D650,1,0)</f>
        <v>0</v>
      </c>
      <c r="H650" s="29"/>
      <c r="I650" s="273"/>
      <c r="J650" s="273"/>
      <c r="K650" s="273"/>
      <c r="L650" s="273"/>
      <c r="M650" s="273"/>
      <c r="N650" s="273"/>
      <c r="O650" s="273"/>
      <c r="P650" s="273"/>
      <c r="Q650" s="151"/>
      <c r="R650" s="8"/>
    </row>
    <row r="651" spans="1:22" outlineLevel="1">
      <c r="A651" s="33" t="s">
        <v>655</v>
      </c>
      <c r="B651" s="33" t="s">
        <v>650</v>
      </c>
      <c r="C651" s="43"/>
      <c r="D651" s="44">
        <v>1</v>
      </c>
      <c r="E651" s="44">
        <v>3</v>
      </c>
      <c r="F651" s="45">
        <f>IF(D651&gt;E651,1,0)</f>
        <v>0</v>
      </c>
      <c r="G651" s="45">
        <f>IF(E651&gt;D651,1,0)</f>
        <v>1</v>
      </c>
      <c r="H651" s="29"/>
      <c r="I651" s="273"/>
      <c r="J651" s="273"/>
      <c r="K651" s="273"/>
      <c r="L651" s="273"/>
      <c r="M651" s="273"/>
      <c r="N651" s="273"/>
      <c r="O651" s="273"/>
      <c r="P651" s="273"/>
      <c r="Q651" s="151"/>
      <c r="R651" s="8"/>
    </row>
    <row r="652" spans="1:22" outlineLevel="1">
      <c r="A652" s="33" t="s">
        <v>684</v>
      </c>
      <c r="B652" s="33" t="s">
        <v>646</v>
      </c>
      <c r="C652" s="43"/>
      <c r="D652" s="44">
        <v>0</v>
      </c>
      <c r="E652" s="44">
        <v>4</v>
      </c>
      <c r="F652" s="45">
        <f>IF(D652&gt;E652,1,0)</f>
        <v>0</v>
      </c>
      <c r="G652" s="45">
        <f>IF(E652&gt;D652,1,0)</f>
        <v>1</v>
      </c>
      <c r="H652" s="29"/>
      <c r="I652" s="273"/>
      <c r="J652" s="273"/>
      <c r="K652" s="273"/>
      <c r="L652" s="273"/>
      <c r="M652" s="273"/>
      <c r="N652" s="273"/>
      <c r="O652" s="273"/>
      <c r="P652" s="273"/>
      <c r="Q652" s="151"/>
      <c r="R652" s="8"/>
    </row>
    <row r="653" spans="1:22" outlineLevel="1">
      <c r="A653" s="24"/>
      <c r="B653" s="24"/>
      <c r="C653" s="43"/>
      <c r="D653" s="44">
        <f>SUM(D649+D650+D651+D652)</f>
        <v>4</v>
      </c>
      <c r="E653" s="44">
        <f>SUM(E649+E650+E651+E652)</f>
        <v>9</v>
      </c>
      <c r="F653" s="45">
        <f>IF(D653&lt;&gt;E653,IF(D653&gt;E653,1,0),IF(H653&gt;I653,1,0))</f>
        <v>0</v>
      </c>
      <c r="G653" s="45">
        <f>IF(D653&lt;&gt;E653,IF(E653&gt;D653,1,0),IF(I653&gt;H653,1,0))</f>
        <v>1</v>
      </c>
      <c r="H653" s="29"/>
      <c r="I653" s="273"/>
      <c r="J653" s="273"/>
      <c r="K653" s="273"/>
      <c r="L653" s="273"/>
      <c r="M653" s="273"/>
      <c r="N653" s="273"/>
      <c r="O653" s="273"/>
      <c r="P653" s="273"/>
      <c r="Q653" s="29"/>
      <c r="R653" s="8"/>
    </row>
    <row r="654" spans="1:22" ht="13.5" outlineLevel="1" thickBot="1">
      <c r="A654" s="24"/>
      <c r="B654" s="24"/>
      <c r="C654" s="43"/>
      <c r="D654" s="43"/>
      <c r="E654" s="43"/>
      <c r="F654" s="45"/>
      <c r="G654" s="45"/>
      <c r="H654" s="29"/>
      <c r="I654" s="273"/>
      <c r="J654" s="273"/>
      <c r="K654" s="273"/>
      <c r="L654" s="273"/>
      <c r="M654" s="273"/>
      <c r="N654" s="273"/>
      <c r="O654" s="273"/>
      <c r="P654" s="273"/>
      <c r="Q654" s="29"/>
      <c r="R654" s="8"/>
    </row>
    <row r="655" spans="1:22" ht="13.5" outlineLevel="1" thickBot="1">
      <c r="A655" s="46" t="str">
        <f>A609</f>
        <v>Foggia</v>
      </c>
      <c r="B655" s="46" t="str">
        <f>B609</f>
        <v>Atletico Pisa</v>
      </c>
      <c r="C655" s="38"/>
      <c r="D655" s="39">
        <f>SUM(F656:F659)</f>
        <v>3</v>
      </c>
      <c r="E655" s="39">
        <f>SUM(G656:G659)</f>
        <v>0</v>
      </c>
      <c r="F655" s="40"/>
      <c r="G655" s="41"/>
      <c r="H655" s="29"/>
      <c r="I655" s="273"/>
      <c r="J655" s="273"/>
      <c r="K655" s="273"/>
      <c r="L655" s="273"/>
      <c r="M655" s="273"/>
      <c r="N655" s="273"/>
      <c r="O655" s="273"/>
      <c r="P655" s="273"/>
      <c r="Q655" s="42" t="str">
        <f>Q609</f>
        <v>Stella Artois</v>
      </c>
      <c r="R655" s="8"/>
    </row>
    <row r="656" spans="1:22" outlineLevel="1">
      <c r="A656" s="33" t="s">
        <v>561</v>
      </c>
      <c r="B656" s="33" t="s">
        <v>554</v>
      </c>
      <c r="C656" s="43"/>
      <c r="D656" s="44">
        <v>0</v>
      </c>
      <c r="E656" s="44">
        <v>0</v>
      </c>
      <c r="F656" s="45">
        <f>IF(D656&gt;E656,1,0)</f>
        <v>0</v>
      </c>
      <c r="G656" s="45">
        <f>IF(E656&gt;D656,1,0)</f>
        <v>0</v>
      </c>
      <c r="H656" s="29"/>
      <c r="I656" s="273"/>
      <c r="J656" s="273"/>
      <c r="K656" s="273"/>
      <c r="L656" s="273"/>
      <c r="M656" s="273"/>
      <c r="N656" s="273"/>
      <c r="O656" s="273"/>
      <c r="P656" s="273"/>
      <c r="Q656" s="151"/>
      <c r="R656" s="8"/>
      <c r="V656" s="24"/>
    </row>
    <row r="657" spans="1:22" outlineLevel="1">
      <c r="A657" s="33" t="s">
        <v>632</v>
      </c>
      <c r="B657" s="33" t="s">
        <v>557</v>
      </c>
      <c r="C657" s="43"/>
      <c r="D657" s="44">
        <v>7</v>
      </c>
      <c r="E657" s="44">
        <v>1</v>
      </c>
      <c r="F657" s="45">
        <f>IF(D657&gt;E657,1,0)</f>
        <v>1</v>
      </c>
      <c r="G657" s="45">
        <f>IF(E657&gt;D657,1,0)</f>
        <v>0</v>
      </c>
      <c r="H657" s="29"/>
      <c r="I657" s="273"/>
      <c r="J657" s="273"/>
      <c r="K657" s="273"/>
      <c r="L657" s="273"/>
      <c r="M657" s="273"/>
      <c r="N657" s="273"/>
      <c r="O657" s="273"/>
      <c r="P657" s="273"/>
      <c r="Q657" s="151"/>
      <c r="R657" s="8"/>
      <c r="V657" s="24"/>
    </row>
    <row r="658" spans="1:22" outlineLevel="1">
      <c r="A658" s="33" t="s">
        <v>558</v>
      </c>
      <c r="B658" s="33" t="s">
        <v>560</v>
      </c>
      <c r="C658" s="43"/>
      <c r="D658" s="44">
        <v>3</v>
      </c>
      <c r="E658" s="44">
        <v>0</v>
      </c>
      <c r="F658" s="45">
        <f>IF(D658&gt;E658,1,0)</f>
        <v>1</v>
      </c>
      <c r="G658" s="45">
        <f>IF(E658&gt;D658,1,0)</f>
        <v>0</v>
      </c>
      <c r="H658" s="29"/>
      <c r="I658" s="273"/>
      <c r="J658" s="273"/>
      <c r="K658" s="273"/>
      <c r="L658" s="273"/>
      <c r="M658" s="273"/>
      <c r="N658" s="273"/>
      <c r="O658" s="273"/>
      <c r="P658" s="273"/>
      <c r="Q658" s="151"/>
      <c r="R658" s="8"/>
      <c r="V658" s="24"/>
    </row>
    <row r="659" spans="1:22" outlineLevel="1">
      <c r="A659" s="33" t="s">
        <v>732</v>
      </c>
      <c r="B659" s="33" t="s">
        <v>563</v>
      </c>
      <c r="C659" s="43"/>
      <c r="D659" s="44">
        <v>5</v>
      </c>
      <c r="E659" s="44">
        <v>0</v>
      </c>
      <c r="F659" s="45">
        <f>IF(D659&gt;E659,1,0)</f>
        <v>1</v>
      </c>
      <c r="G659" s="45">
        <f>IF(E659&gt;D659,1,0)</f>
        <v>0</v>
      </c>
      <c r="H659" s="29"/>
      <c r="I659" s="273"/>
      <c r="J659" s="273"/>
      <c r="K659" s="273"/>
      <c r="L659" s="273"/>
      <c r="M659" s="273"/>
      <c r="N659" s="273"/>
      <c r="O659" s="273"/>
      <c r="P659" s="273"/>
      <c r="Q659" s="151"/>
      <c r="R659" s="8"/>
      <c r="V659" s="24"/>
    </row>
    <row r="660" spans="1:22" outlineLevel="1">
      <c r="A660" s="24"/>
      <c r="B660" s="24"/>
      <c r="C660" s="43"/>
      <c r="D660" s="44">
        <f>SUM(D656+D657+D658+D659)</f>
        <v>15</v>
      </c>
      <c r="E660" s="44">
        <f>SUM(E656+E657+E658+E659)</f>
        <v>1</v>
      </c>
      <c r="F660" s="45">
        <f>IF(D660&lt;&gt;E660,IF(D660&gt;E660,1,0),IF(H660&gt;I660,1,0))</f>
        <v>1</v>
      </c>
      <c r="G660" s="45">
        <f>IF(D660&lt;&gt;E660,IF(E660&gt;D660,1,0),IF(I660&gt;H660,1,0))</f>
        <v>0</v>
      </c>
      <c r="H660" s="29"/>
      <c r="I660" s="273"/>
      <c r="J660" s="273"/>
      <c r="K660" s="273"/>
      <c r="L660" s="273"/>
      <c r="M660" s="273"/>
      <c r="N660" s="273"/>
      <c r="O660" s="273"/>
      <c r="P660" s="273"/>
      <c r="Q660" s="29"/>
      <c r="R660" s="8"/>
    </row>
    <row r="661" spans="1:22" ht="13.5" outlineLevel="1" thickBot="1">
      <c r="A661" s="24"/>
      <c r="B661" s="24"/>
      <c r="C661" s="43"/>
      <c r="D661" s="43"/>
      <c r="E661" s="43"/>
      <c r="F661" s="45"/>
      <c r="G661" s="45"/>
      <c r="H661" s="29"/>
      <c r="I661" s="273"/>
      <c r="J661" s="273"/>
      <c r="K661" s="273"/>
      <c r="L661" s="273"/>
      <c r="M661" s="273"/>
      <c r="N661" s="273"/>
      <c r="O661" s="273"/>
      <c r="P661" s="273"/>
      <c r="Q661" s="29"/>
      <c r="R661" s="8"/>
    </row>
    <row r="662" spans="1:22" ht="13.5" outlineLevel="1" thickBot="1">
      <c r="A662" s="23" t="str">
        <f>A610</f>
        <v>Biella 91</v>
      </c>
      <c r="B662" s="23" t="str">
        <f>B610</f>
        <v>Torino 2009 2</v>
      </c>
      <c r="C662" s="38"/>
      <c r="D662" s="39">
        <f>SUM(F663:F666)</f>
        <v>3</v>
      </c>
      <c r="E662" s="39">
        <f>SUM(G663:G666)</f>
        <v>1</v>
      </c>
      <c r="F662" s="40"/>
      <c r="G662" s="41"/>
      <c r="H662" s="41"/>
      <c r="I662" s="38"/>
      <c r="J662" s="38"/>
      <c r="K662" s="38"/>
      <c r="L662" s="38"/>
      <c r="M662" s="38"/>
      <c r="N662" s="38"/>
      <c r="O662" s="38"/>
      <c r="P662" s="38"/>
      <c r="Q662" s="42" t="str">
        <f>Q610</f>
        <v>TFC Mattersburg</v>
      </c>
      <c r="R662" s="8"/>
    </row>
    <row r="663" spans="1:22" outlineLevel="1">
      <c r="A663" s="33" t="s">
        <v>596</v>
      </c>
      <c r="B663" s="33" t="s">
        <v>653</v>
      </c>
      <c r="C663" s="43"/>
      <c r="D663" s="44">
        <v>2</v>
      </c>
      <c r="E663" s="44">
        <v>3</v>
      </c>
      <c r="F663" s="45">
        <f>IF(D663&gt;E663,1,0)</f>
        <v>0</v>
      </c>
      <c r="G663" s="45">
        <f>IF(E663&gt;D663,1,0)</f>
        <v>1</v>
      </c>
      <c r="H663" s="47"/>
      <c r="I663" s="43"/>
      <c r="J663" s="43"/>
      <c r="K663" s="43"/>
      <c r="L663" s="43"/>
      <c r="M663" s="43"/>
      <c r="N663" s="43"/>
      <c r="O663" s="43"/>
      <c r="P663" s="43"/>
      <c r="Q663" s="48"/>
      <c r="R663" s="8"/>
    </row>
    <row r="664" spans="1:22" outlineLevel="1">
      <c r="A664" s="33" t="s">
        <v>571</v>
      </c>
      <c r="B664" s="33" t="s">
        <v>733</v>
      </c>
      <c r="C664" s="43"/>
      <c r="D664" s="44">
        <v>3</v>
      </c>
      <c r="E664" s="44">
        <v>0</v>
      </c>
      <c r="F664" s="45">
        <f>IF(D664&gt;E664,1,0)</f>
        <v>1</v>
      </c>
      <c r="G664" s="45">
        <f>IF(E664&gt;D664,1,0)</f>
        <v>0</v>
      </c>
      <c r="H664" s="47"/>
      <c r="I664" s="43"/>
      <c r="J664" s="43"/>
      <c r="K664" s="43"/>
      <c r="L664" s="43"/>
      <c r="M664" s="43"/>
      <c r="N664" s="43"/>
      <c r="O664" s="43"/>
      <c r="P664" s="43"/>
      <c r="Q664" s="48"/>
      <c r="R664" s="8"/>
    </row>
    <row r="665" spans="1:22" outlineLevel="1">
      <c r="A665" s="33" t="s">
        <v>734</v>
      </c>
      <c r="B665" s="33" t="s">
        <v>606</v>
      </c>
      <c r="C665" s="43"/>
      <c r="D665" s="44">
        <v>3</v>
      </c>
      <c r="E665" s="44">
        <v>0</v>
      </c>
      <c r="F665" s="45">
        <f>IF(D665&gt;E665,1,0)</f>
        <v>1</v>
      </c>
      <c r="G665" s="45">
        <f>IF(E665&gt;D665,1,0)</f>
        <v>0</v>
      </c>
      <c r="H665" s="47"/>
      <c r="I665" s="43"/>
      <c r="J665" s="43"/>
      <c r="K665" s="43"/>
      <c r="L665" s="43"/>
      <c r="M665" s="43"/>
      <c r="N665" s="43"/>
      <c r="O665" s="43"/>
      <c r="P665" s="43"/>
      <c r="Q665" s="48"/>
      <c r="R665" s="8"/>
    </row>
    <row r="666" spans="1:22" outlineLevel="1">
      <c r="A666" s="33" t="s">
        <v>577</v>
      </c>
      <c r="B666" s="33" t="s">
        <v>605</v>
      </c>
      <c r="C666" s="43"/>
      <c r="D666" s="44">
        <v>1</v>
      </c>
      <c r="E666" s="44">
        <v>0</v>
      </c>
      <c r="F666" s="45">
        <f>IF(D666&gt;E666,1,0)</f>
        <v>1</v>
      </c>
      <c r="G666" s="45">
        <f>IF(E666&gt;D666,1,0)</f>
        <v>0</v>
      </c>
      <c r="H666" s="47"/>
      <c r="I666" s="43"/>
      <c r="J666" s="43"/>
      <c r="K666" s="43"/>
      <c r="L666" s="43"/>
      <c r="M666" s="43"/>
      <c r="N666" s="43"/>
      <c r="O666" s="43"/>
      <c r="P666" s="43"/>
      <c r="Q666" s="48"/>
      <c r="R666" s="8"/>
    </row>
    <row r="667" spans="1:22" outlineLevel="1">
      <c r="A667" s="24"/>
      <c r="B667" s="24"/>
      <c r="C667" s="43"/>
      <c r="D667" s="44">
        <f>SUM(D663+D664+D665+D666)</f>
        <v>9</v>
      </c>
      <c r="E667" s="44">
        <f>SUM(E663+E664+E665+E666)</f>
        <v>3</v>
      </c>
      <c r="F667" s="45">
        <f>IF(D667&lt;&gt;E667,IF(D667&gt;E667,1,0),IF(H667&gt;I667,1,0))</f>
        <v>1</v>
      </c>
      <c r="G667" s="45">
        <f>IF(D667&lt;&gt;E667,IF(E667&gt;D667,1,0),IF(I667&gt;H667,1,0))</f>
        <v>0</v>
      </c>
      <c r="H667" s="47"/>
      <c r="I667" s="43"/>
      <c r="J667" s="43"/>
      <c r="K667" s="43"/>
      <c r="L667" s="43"/>
      <c r="M667" s="43"/>
      <c r="N667" s="43"/>
      <c r="O667" s="43"/>
      <c r="P667" s="43"/>
      <c r="Q667" s="24"/>
      <c r="R667" s="8"/>
    </row>
    <row r="668" spans="1:22" outlineLevel="1">
      <c r="R668" s="8"/>
    </row>
    <row r="669" spans="1:22" ht="19.5">
      <c r="A669" s="169" t="s">
        <v>722</v>
      </c>
      <c r="B669" s="170"/>
      <c r="C669" s="170"/>
      <c r="D669" s="170"/>
      <c r="E669" s="170"/>
      <c r="F669" s="170"/>
      <c r="G669" s="171"/>
      <c r="H669" s="172"/>
      <c r="I669" s="172"/>
      <c r="J669" s="172"/>
      <c r="K669" s="172"/>
      <c r="L669" s="172"/>
      <c r="M669" s="172"/>
      <c r="N669" s="172"/>
      <c r="O669" s="172"/>
      <c r="P669" s="172"/>
      <c r="Q669" s="172"/>
      <c r="R669" s="8"/>
    </row>
    <row r="670" spans="1:22" ht="13.5" thickBot="1">
      <c r="A670" s="55" t="s">
        <v>710</v>
      </c>
      <c r="B670" s="55" t="s">
        <v>711</v>
      </c>
      <c r="C670" s="53"/>
      <c r="D670" s="286" t="s">
        <v>543</v>
      </c>
      <c r="E670" s="286"/>
      <c r="F670" s="287" t="s">
        <v>712</v>
      </c>
      <c r="G670" s="287"/>
      <c r="H670" s="287"/>
      <c r="I670" s="287"/>
      <c r="J670" s="287"/>
      <c r="K670" s="54"/>
      <c r="L670" s="54"/>
      <c r="M670" s="55"/>
      <c r="N670" s="274"/>
      <c r="O670" s="274"/>
      <c r="P670" s="274"/>
      <c r="Q670" s="274" t="s">
        <v>713</v>
      </c>
      <c r="R670" s="8"/>
    </row>
    <row r="671" spans="1:22" ht="13.5" thickBot="1">
      <c r="A671" s="139" t="str">
        <f>F603</f>
        <v>Stradivari 2</v>
      </c>
      <c r="B671" s="139" t="str">
        <f>F604</f>
        <v>Stradivari</v>
      </c>
      <c r="C671" s="56"/>
      <c r="D671" s="138">
        <f>IF(Turnisabato!E127="","",Turnisabato!E127)</f>
        <v>2</v>
      </c>
      <c r="E671" s="138">
        <f>IF(Turnisabato!F127="","",Turnisabato!F127)</f>
        <v>1</v>
      </c>
      <c r="F671" s="288" t="str">
        <f>IF(D671&gt;E671,A671,IF(OR(D671=E671),"Spareggio",B671))</f>
        <v>Stradivari 2</v>
      </c>
      <c r="G671" s="288"/>
      <c r="H671" s="288"/>
      <c r="I671" s="288"/>
      <c r="J671" s="288"/>
      <c r="K671" s="57"/>
      <c r="L671" s="230" t="str">
        <f>IF(D671&lt;E671,A671,IF(OR(D671=E671),"spareggio",B671))</f>
        <v>Stradivari</v>
      </c>
      <c r="M671" s="58"/>
      <c r="N671" s="62"/>
      <c r="Q671" s="140" t="str">
        <f>L463</f>
        <v>Grosseto</v>
      </c>
      <c r="R671" s="8"/>
    </row>
    <row r="672" spans="1:22" ht="13.5" thickBot="1">
      <c r="A672" s="139" t="str">
        <f>F605</f>
        <v>Torino 2009</v>
      </c>
      <c r="B672" s="139" t="str">
        <f>F606</f>
        <v>Virtus 4 Strade</v>
      </c>
      <c r="C672" s="100"/>
      <c r="D672" s="138">
        <f>IF(Turnisabato!E128="","",Turnisabato!E128)</f>
        <v>2</v>
      </c>
      <c r="E672" s="138">
        <f>IF(Turnisabato!F128="","",Turnisabato!F128)</f>
        <v>1</v>
      </c>
      <c r="F672" s="288" t="str">
        <f>IF(D672&gt;E672,A672,IF(OR(D672=E672),"Spareggio",B672))</f>
        <v>Torino 2009</v>
      </c>
      <c r="G672" s="288"/>
      <c r="H672" s="288"/>
      <c r="I672" s="288"/>
      <c r="J672" s="288"/>
      <c r="K672" s="57"/>
      <c r="L672" s="230" t="str">
        <f>IF(D672&lt;E672,A672,IF(OR(D672=E672),"spareggio",B672))</f>
        <v>Virtus 4 Strade</v>
      </c>
      <c r="M672" s="58"/>
      <c r="N672" s="62"/>
      <c r="Q672" s="140" t="str">
        <f>L464</f>
        <v>Tiburones FM</v>
      </c>
      <c r="R672" s="8"/>
    </row>
    <row r="673" spans="1:18" ht="13.5" thickBot="1">
      <c r="A673" s="139" t="str">
        <f>F607</f>
        <v>Flickers</v>
      </c>
      <c r="B673" s="139" t="str">
        <f>F608</f>
        <v>Master Sanremo 2</v>
      </c>
      <c r="C673" s="59"/>
      <c r="D673" s="138">
        <f>IF(Turnisabato!E129="","",Turnisabato!E129)</f>
        <v>1</v>
      </c>
      <c r="E673" s="138">
        <f>IF(Turnisabato!F129="","",Turnisabato!F129)</f>
        <v>3</v>
      </c>
      <c r="F673" s="288" t="str">
        <f>IF(D673&gt;E673,A673,IF(OR(D673=E673),"Spareggio",B673))</f>
        <v>Master Sanremo 2</v>
      </c>
      <c r="G673" s="288"/>
      <c r="H673" s="288"/>
      <c r="I673" s="288"/>
      <c r="J673" s="288"/>
      <c r="K673" s="57"/>
      <c r="L673" s="230" t="str">
        <f>IF(D673&lt;E673,A673,IF(OR(D673=E673),"spareggio",B673))</f>
        <v>Flickers</v>
      </c>
      <c r="M673" s="58"/>
      <c r="N673" s="62"/>
      <c r="Q673" s="140" t="str">
        <f>L469</f>
        <v>Leonessa</v>
      </c>
      <c r="R673" s="8"/>
    </row>
    <row r="674" spans="1:18" ht="13.5" thickBot="1">
      <c r="A674" s="139" t="str">
        <f>F609</f>
        <v>Foggia</v>
      </c>
      <c r="B674" s="139" t="str">
        <f>F610</f>
        <v>Biella 91</v>
      </c>
      <c r="C674" s="59"/>
      <c r="D674" s="138">
        <f>IF(Turnisabato!E130="","",Turnisabato!E130)</f>
        <v>2</v>
      </c>
      <c r="E674" s="138">
        <f>IF(Turnisabato!F130="","",Turnisabato!F130)</f>
        <v>1</v>
      </c>
      <c r="F674" s="288" t="str">
        <f>IF(D674&gt;E674,A674,IF(OR(D674=E674),"Spareggio",B674))</f>
        <v>Foggia</v>
      </c>
      <c r="G674" s="288"/>
      <c r="H674" s="288"/>
      <c r="I674" s="288"/>
      <c r="J674" s="288"/>
      <c r="K674" s="57"/>
      <c r="L674" s="230" t="str">
        <f>IF(D674&lt;E674,A674,IF(OR(D674=E674),"spareggio",B674))</f>
        <v>Biella 91</v>
      </c>
      <c r="M674" s="58"/>
      <c r="N674" s="62"/>
      <c r="Q674" s="140" t="str">
        <f>L470</f>
        <v>Master Sanremo</v>
      </c>
      <c r="R674" s="8"/>
    </row>
    <row r="675" spans="1:18">
      <c r="R675" s="8"/>
    </row>
    <row r="676" spans="1:18" ht="13.5" outlineLevel="1" thickBot="1">
      <c r="A676" s="18" t="s">
        <v>542</v>
      </c>
      <c r="B676" s="18"/>
      <c r="C676" s="273"/>
      <c r="D676" s="289" t="s">
        <v>543</v>
      </c>
      <c r="E676" s="289"/>
      <c r="F676" s="27"/>
      <c r="G676" s="27"/>
      <c r="H676" s="29"/>
      <c r="I676" s="273"/>
      <c r="J676" s="273"/>
      <c r="K676" s="273"/>
      <c r="L676" s="273"/>
      <c r="M676" s="273"/>
      <c r="N676" s="273"/>
      <c r="O676" s="273"/>
      <c r="P676" s="273"/>
      <c r="Q676" s="29" t="s">
        <v>544</v>
      </c>
      <c r="R676" s="8"/>
    </row>
    <row r="677" spans="1:18" ht="13.5" outlineLevel="1" thickBot="1">
      <c r="A677" s="23" t="str">
        <f>A671</f>
        <v>Stradivari 2</v>
      </c>
      <c r="B677" s="23" t="str">
        <f>B671</f>
        <v>Stradivari</v>
      </c>
      <c r="C677" s="38"/>
      <c r="D677" s="39">
        <f>SUM(F678:F681)</f>
        <v>2</v>
      </c>
      <c r="E677" s="39">
        <f>SUM(G678:G681)</f>
        <v>1</v>
      </c>
      <c r="F677" s="40"/>
      <c r="G677" s="41"/>
      <c r="H677" s="29"/>
      <c r="I677" s="273"/>
      <c r="J677" s="273"/>
      <c r="K677" s="273"/>
      <c r="L677" s="273"/>
      <c r="M677" s="273"/>
      <c r="N677" s="273"/>
      <c r="O677" s="273"/>
      <c r="P677" s="273"/>
      <c r="Q677" s="42" t="str">
        <f>Q671</f>
        <v>Grosseto</v>
      </c>
      <c r="R677" s="8"/>
    </row>
    <row r="678" spans="1:18" outlineLevel="1">
      <c r="A678" s="33" t="s">
        <v>589</v>
      </c>
      <c r="B678" s="33" t="s">
        <v>600</v>
      </c>
      <c r="C678" s="43"/>
      <c r="D678" s="44">
        <v>2</v>
      </c>
      <c r="E678" s="44">
        <v>1</v>
      </c>
      <c r="F678" s="45">
        <f>IF(D678&gt;E678,1,0)</f>
        <v>1</v>
      </c>
      <c r="G678" s="45">
        <f>IF(E678&gt;D678,1,0)</f>
        <v>0</v>
      </c>
      <c r="H678" s="29"/>
      <c r="I678" s="273"/>
      <c r="J678" s="273"/>
      <c r="K678" s="273"/>
      <c r="L678" s="273"/>
      <c r="M678" s="273"/>
      <c r="N678" s="273"/>
      <c r="O678" s="273"/>
      <c r="P678" s="273"/>
      <c r="Q678" s="151" t="s">
        <v>667</v>
      </c>
      <c r="R678" s="8"/>
    </row>
    <row r="679" spans="1:18" outlineLevel="1">
      <c r="A679" s="33" t="s">
        <v>583</v>
      </c>
      <c r="B679" s="33" t="s">
        <v>729</v>
      </c>
      <c r="C679" s="43"/>
      <c r="D679" s="44">
        <v>0</v>
      </c>
      <c r="E679" s="44">
        <v>3</v>
      </c>
      <c r="F679" s="45">
        <f>IF(D679&gt;E679,1,0)</f>
        <v>0</v>
      </c>
      <c r="G679" s="45">
        <f>IF(E679&gt;D679,1,0)</f>
        <v>1</v>
      </c>
      <c r="H679" s="29"/>
      <c r="I679" s="273"/>
      <c r="J679" s="273"/>
      <c r="K679" s="273"/>
      <c r="L679" s="273"/>
      <c r="M679" s="273"/>
      <c r="N679" s="273"/>
      <c r="O679" s="273"/>
      <c r="P679" s="273"/>
      <c r="Q679" s="151" t="s">
        <v>700</v>
      </c>
      <c r="R679" s="8"/>
    </row>
    <row r="680" spans="1:18" outlineLevel="1">
      <c r="A680" s="33" t="s">
        <v>586</v>
      </c>
      <c r="B680" s="33" t="s">
        <v>603</v>
      </c>
      <c r="C680" s="43"/>
      <c r="D680" s="44">
        <v>1</v>
      </c>
      <c r="E680" s="44">
        <v>0</v>
      </c>
      <c r="F680" s="45">
        <f>IF(D680&gt;E680,1,0)</f>
        <v>1</v>
      </c>
      <c r="G680" s="45">
        <f>IF(E680&gt;D680,1,0)</f>
        <v>0</v>
      </c>
      <c r="H680" s="29"/>
      <c r="I680" s="273"/>
      <c r="J680" s="273"/>
      <c r="K680" s="273"/>
      <c r="L680" s="273"/>
      <c r="M680" s="273"/>
      <c r="N680" s="273"/>
      <c r="O680" s="273"/>
      <c r="P680" s="273"/>
      <c r="Q680" s="151" t="s">
        <v>668</v>
      </c>
      <c r="R680" s="8"/>
    </row>
    <row r="681" spans="1:18" outlineLevel="1">
      <c r="A681" s="33" t="s">
        <v>580</v>
      </c>
      <c r="B681" s="33" t="s">
        <v>602</v>
      </c>
      <c r="C681" s="43"/>
      <c r="D681" s="44">
        <v>2</v>
      </c>
      <c r="E681" s="44">
        <v>2</v>
      </c>
      <c r="F681" s="45">
        <f>IF(D681&gt;E681,1,0)</f>
        <v>0</v>
      </c>
      <c r="G681" s="45">
        <f>IF(E681&gt;D681,1,0)</f>
        <v>0</v>
      </c>
      <c r="H681" s="29"/>
      <c r="I681" s="273"/>
      <c r="J681" s="273"/>
      <c r="K681" s="273"/>
      <c r="L681" s="273"/>
      <c r="M681" s="273"/>
      <c r="N681" s="273"/>
      <c r="O681" s="273"/>
      <c r="P681" s="273"/>
      <c r="Q681" s="151" t="s">
        <v>665</v>
      </c>
      <c r="R681" s="8"/>
    </row>
    <row r="682" spans="1:18" outlineLevel="1">
      <c r="A682" s="24"/>
      <c r="B682" s="24"/>
      <c r="C682" s="43"/>
      <c r="D682" s="44">
        <f>SUM(D678+D679+D680+D681)</f>
        <v>5</v>
      </c>
      <c r="E682" s="44">
        <f>SUM(E678+E679+E680+E681)</f>
        <v>6</v>
      </c>
      <c r="F682" s="45">
        <f>IF(D682&lt;&gt;E682,IF(D682&gt;E682,1,0),IF(H682&gt;I682,1,0))</f>
        <v>0</v>
      </c>
      <c r="G682" s="45">
        <f>IF(D682&lt;&gt;E682,IF(E682&gt;D682,1,0),IF(I682&gt;H682,1,0))</f>
        <v>1</v>
      </c>
      <c r="H682" s="29"/>
      <c r="I682" s="273"/>
      <c r="J682" s="273"/>
      <c r="K682" s="273"/>
      <c r="L682" s="273"/>
      <c r="M682" s="273"/>
      <c r="N682" s="273"/>
      <c r="O682" s="273"/>
      <c r="P682" s="273"/>
      <c r="Q682" s="29"/>
      <c r="R682" s="8"/>
    </row>
    <row r="683" spans="1:18" ht="13.5" outlineLevel="1" thickBot="1">
      <c r="A683" s="24"/>
      <c r="B683" s="24"/>
      <c r="C683" s="43"/>
      <c r="D683" s="43"/>
      <c r="E683" s="43"/>
      <c r="F683" s="45"/>
      <c r="G683" s="45"/>
      <c r="H683" s="29"/>
      <c r="I683" s="273"/>
      <c r="J683" s="273"/>
      <c r="K683" s="273"/>
      <c r="L683" s="273"/>
      <c r="M683" s="273"/>
      <c r="N683" s="273"/>
      <c r="O683" s="273"/>
      <c r="P683" s="273"/>
      <c r="Q683" s="29"/>
      <c r="R683" s="8"/>
    </row>
    <row r="684" spans="1:18" ht="13.5" outlineLevel="1" thickBot="1">
      <c r="A684" s="23" t="str">
        <f>A672</f>
        <v>Torino 2009</v>
      </c>
      <c r="B684" s="23" t="str">
        <f>B672</f>
        <v>Virtus 4 Strade</v>
      </c>
      <c r="C684" s="38"/>
      <c r="D684" s="39">
        <f>SUM(F685:F688)</f>
        <v>2</v>
      </c>
      <c r="E684" s="39">
        <f>SUM(G685:G688)</f>
        <v>1</v>
      </c>
      <c r="F684" s="40"/>
      <c r="G684" s="41"/>
      <c r="H684" s="29"/>
      <c r="I684" s="273"/>
      <c r="J684" s="273"/>
      <c r="K684" s="273"/>
      <c r="L684" s="273"/>
      <c r="M684" s="273"/>
      <c r="N684" s="273"/>
      <c r="O684" s="273"/>
      <c r="P684" s="273"/>
      <c r="Q684" s="42" t="str">
        <f>Q672</f>
        <v>Tiburones FM</v>
      </c>
      <c r="R684" s="8"/>
    </row>
    <row r="685" spans="1:18" outlineLevel="1">
      <c r="A685" s="33" t="s">
        <v>598</v>
      </c>
      <c r="B685" s="33" t="s">
        <v>638</v>
      </c>
      <c r="C685" s="43"/>
      <c r="D685" s="44">
        <v>1</v>
      </c>
      <c r="E685" s="44">
        <v>0</v>
      </c>
      <c r="F685" s="45">
        <f>IF(D685&gt;E685,1,0)</f>
        <v>1</v>
      </c>
      <c r="G685" s="45">
        <f>IF(E685&gt;D685,1,0)</f>
        <v>0</v>
      </c>
      <c r="H685" s="29"/>
      <c r="I685" s="273"/>
      <c r="J685" s="273"/>
      <c r="K685" s="273"/>
      <c r="L685" s="273"/>
      <c r="M685" s="273"/>
      <c r="N685" s="273"/>
      <c r="O685" s="273"/>
      <c r="P685" s="273"/>
      <c r="Q685" s="151" t="s">
        <v>574</v>
      </c>
      <c r="R685" s="8"/>
    </row>
    <row r="686" spans="1:18" outlineLevel="1">
      <c r="A686" s="33" t="s">
        <v>599</v>
      </c>
      <c r="B686" s="33" t="s">
        <v>640</v>
      </c>
      <c r="C686" s="43"/>
      <c r="D686" s="44">
        <v>2</v>
      </c>
      <c r="E686" s="44">
        <v>0</v>
      </c>
      <c r="F686" s="45">
        <f>IF(D686&gt;E686,1,0)</f>
        <v>1</v>
      </c>
      <c r="G686" s="45">
        <f>IF(E686&gt;D686,1,0)</f>
        <v>0</v>
      </c>
      <c r="H686" s="29"/>
      <c r="I686" s="273"/>
      <c r="J686" s="273"/>
      <c r="K686" s="273"/>
      <c r="L686" s="273"/>
      <c r="M686" s="273"/>
      <c r="N686" s="273"/>
      <c r="O686" s="273"/>
      <c r="P686" s="273"/>
      <c r="Q686" s="151" t="s">
        <v>735</v>
      </c>
      <c r="R686" s="8"/>
    </row>
    <row r="687" spans="1:18" outlineLevel="1">
      <c r="A687" s="33" t="s">
        <v>680</v>
      </c>
      <c r="B687" s="33" t="s">
        <v>642</v>
      </c>
      <c r="C687" s="43"/>
      <c r="D687" s="44">
        <v>2</v>
      </c>
      <c r="E687" s="44">
        <v>7</v>
      </c>
      <c r="F687" s="45">
        <f>IF(D687&gt;E687,1,0)</f>
        <v>0</v>
      </c>
      <c r="G687" s="45">
        <f>IF(E687&gt;D687,1,0)</f>
        <v>1</v>
      </c>
      <c r="H687" s="29"/>
      <c r="I687" s="273"/>
      <c r="J687" s="273"/>
      <c r="K687" s="273"/>
      <c r="L687" s="273"/>
      <c r="M687" s="273"/>
      <c r="N687" s="273"/>
      <c r="O687" s="273"/>
      <c r="P687" s="273"/>
      <c r="Q687" s="151" t="s">
        <v>592</v>
      </c>
      <c r="R687" s="8"/>
    </row>
    <row r="688" spans="1:18" outlineLevel="1">
      <c r="A688" s="33" t="s">
        <v>595</v>
      </c>
      <c r="B688" s="33" t="s">
        <v>644</v>
      </c>
      <c r="C688" s="43"/>
      <c r="D688" s="44">
        <v>1</v>
      </c>
      <c r="E688" s="44">
        <v>1</v>
      </c>
      <c r="F688" s="45">
        <f>IF(D688&gt;E688,1,0)</f>
        <v>0</v>
      </c>
      <c r="G688" s="45">
        <f>IF(E688&gt;D688,1,0)</f>
        <v>0</v>
      </c>
      <c r="H688" s="29"/>
      <c r="I688" s="273"/>
      <c r="J688" s="273"/>
      <c r="K688" s="273"/>
      <c r="L688" s="273"/>
      <c r="M688" s="273"/>
      <c r="N688" s="273"/>
      <c r="O688" s="273"/>
      <c r="P688" s="273"/>
      <c r="Q688" s="151" t="s">
        <v>570</v>
      </c>
      <c r="R688" s="8"/>
    </row>
    <row r="689" spans="1:18" outlineLevel="1">
      <c r="A689" s="24"/>
      <c r="B689" s="24"/>
      <c r="C689" s="43"/>
      <c r="D689" s="44">
        <f>SUM(D685+D686+D687+D688)</f>
        <v>6</v>
      </c>
      <c r="E689" s="44">
        <f>SUM(E685+E686+E687+E688)</f>
        <v>8</v>
      </c>
      <c r="F689" s="45">
        <f>IF(D689&lt;&gt;E689,IF(D689&gt;E689,1,0),IF(H689&gt;I689,1,0))</f>
        <v>0</v>
      </c>
      <c r="G689" s="45">
        <f>IF(D689&lt;&gt;E689,IF(E689&gt;D689,1,0),IF(I689&gt;H689,1,0))</f>
        <v>1</v>
      </c>
      <c r="H689" s="29"/>
      <c r="I689" s="273"/>
      <c r="J689" s="273"/>
      <c r="K689" s="273"/>
      <c r="L689" s="273"/>
      <c r="M689" s="273"/>
      <c r="N689" s="273"/>
      <c r="O689" s="273"/>
      <c r="P689" s="273"/>
      <c r="Q689" s="29"/>
      <c r="R689" s="8"/>
    </row>
    <row r="690" spans="1:18" ht="13.5" outlineLevel="1" thickBot="1">
      <c r="A690" s="24"/>
      <c r="B690" s="24"/>
      <c r="C690" s="43"/>
      <c r="D690" s="43"/>
      <c r="E690" s="43"/>
      <c r="F690" s="45"/>
      <c r="G690" s="45"/>
      <c r="H690" s="29"/>
      <c r="I690" s="273"/>
      <c r="J690" s="273"/>
      <c r="K690" s="273"/>
      <c r="L690" s="273"/>
      <c r="M690" s="273"/>
      <c r="N690" s="273"/>
      <c r="O690" s="273"/>
      <c r="P690" s="273"/>
      <c r="Q690" s="29"/>
      <c r="R690" s="8"/>
    </row>
    <row r="691" spans="1:18" ht="13.5" outlineLevel="1" thickBot="1">
      <c r="A691" s="46" t="str">
        <f>A673</f>
        <v>Flickers</v>
      </c>
      <c r="B691" s="46" t="str">
        <f>B673</f>
        <v>Master Sanremo 2</v>
      </c>
      <c r="C691" s="38"/>
      <c r="D691" s="39">
        <f>SUM(F692:F695)</f>
        <v>1</v>
      </c>
      <c r="E691" s="39">
        <f>SUM(G692:G695)</f>
        <v>3</v>
      </c>
      <c r="F691" s="40"/>
      <c r="G691" s="41"/>
      <c r="H691" s="29"/>
      <c r="I691" s="273"/>
      <c r="J691" s="273"/>
      <c r="K691" s="273"/>
      <c r="L691" s="273"/>
      <c r="M691" s="273"/>
      <c r="N691" s="273"/>
      <c r="O691" s="273"/>
      <c r="P691" s="273"/>
      <c r="Q691" s="42" t="str">
        <f>Q673</f>
        <v>Leonessa</v>
      </c>
      <c r="R691" s="8"/>
    </row>
    <row r="692" spans="1:18" outlineLevel="1">
      <c r="A692" s="33" t="s">
        <v>594</v>
      </c>
      <c r="B692" s="33" t="s">
        <v>652</v>
      </c>
      <c r="C692" s="43"/>
      <c r="D692" s="44">
        <v>1</v>
      </c>
      <c r="E692" s="44">
        <v>3</v>
      </c>
      <c r="F692" s="45">
        <f>IF(D692&gt;E692,1,0)</f>
        <v>0</v>
      </c>
      <c r="G692" s="45">
        <f>IF(E692&gt;D692,1,0)</f>
        <v>1</v>
      </c>
      <c r="H692" s="29"/>
      <c r="I692" s="273"/>
      <c r="J692" s="273"/>
      <c r="K692" s="273"/>
      <c r="L692" s="273"/>
      <c r="M692" s="273"/>
      <c r="N692" s="273"/>
      <c r="O692" s="273"/>
      <c r="P692" s="273"/>
      <c r="Q692" s="151" t="s">
        <v>546</v>
      </c>
      <c r="R692" s="8"/>
    </row>
    <row r="693" spans="1:18" outlineLevel="1">
      <c r="A693" s="33" t="s">
        <v>591</v>
      </c>
      <c r="B693" s="33" t="s">
        <v>736</v>
      </c>
      <c r="C693" s="43"/>
      <c r="D693" s="44">
        <v>4</v>
      </c>
      <c r="E693" s="44">
        <v>0</v>
      </c>
      <c r="F693" s="45">
        <f>IF(D693&gt;E693,1,0)</f>
        <v>1</v>
      </c>
      <c r="G693" s="45">
        <f>IF(E693&gt;D693,1,0)</f>
        <v>0</v>
      </c>
      <c r="H693" s="29"/>
      <c r="I693" s="273"/>
      <c r="J693" s="273"/>
      <c r="K693" s="273"/>
      <c r="L693" s="273"/>
      <c r="M693" s="273"/>
      <c r="N693" s="273"/>
      <c r="O693" s="273"/>
      <c r="P693" s="273"/>
      <c r="Q693" s="151" t="s">
        <v>552</v>
      </c>
      <c r="R693" s="8"/>
    </row>
    <row r="694" spans="1:18" outlineLevel="1">
      <c r="A694" s="33" t="s">
        <v>593</v>
      </c>
      <c r="B694" s="33" t="s">
        <v>646</v>
      </c>
      <c r="C694" s="43"/>
      <c r="D694" s="44">
        <v>0</v>
      </c>
      <c r="E694" s="44">
        <v>4</v>
      </c>
      <c r="F694" s="45">
        <f>IF(D694&gt;E694,1,0)</f>
        <v>0</v>
      </c>
      <c r="G694" s="45">
        <f>IF(E694&gt;D694,1,0)</f>
        <v>1</v>
      </c>
      <c r="H694" s="29"/>
      <c r="I694" s="273"/>
      <c r="J694" s="273"/>
      <c r="K694" s="273"/>
      <c r="L694" s="273"/>
      <c r="M694" s="273"/>
      <c r="N694" s="273"/>
      <c r="O694" s="273"/>
      <c r="P694" s="273"/>
      <c r="Q694" s="151" t="s">
        <v>550</v>
      </c>
      <c r="R694" s="8"/>
    </row>
    <row r="695" spans="1:18" outlineLevel="1">
      <c r="A695" s="33" t="s">
        <v>590</v>
      </c>
      <c r="B695" s="33" t="s">
        <v>650</v>
      </c>
      <c r="C695" s="43"/>
      <c r="D695" s="44">
        <v>1</v>
      </c>
      <c r="E695" s="44">
        <v>3</v>
      </c>
      <c r="F695" s="45">
        <f>IF(D695&gt;E695,1,0)</f>
        <v>0</v>
      </c>
      <c r="G695" s="45">
        <f>IF(E695&gt;D695,1,0)</f>
        <v>1</v>
      </c>
      <c r="H695" s="29"/>
      <c r="I695" s="273"/>
      <c r="J695" s="273"/>
      <c r="K695" s="273"/>
      <c r="L695" s="273"/>
      <c r="M695" s="273"/>
      <c r="N695" s="273"/>
      <c r="O695" s="273"/>
      <c r="P695" s="273"/>
      <c r="Q695" s="151" t="s">
        <v>548</v>
      </c>
      <c r="R695" s="8"/>
    </row>
    <row r="696" spans="1:18" outlineLevel="1">
      <c r="A696" s="24"/>
      <c r="B696" s="24"/>
      <c r="C696" s="43"/>
      <c r="D696" s="44">
        <f>SUM(D692+D693+D694+D695)</f>
        <v>6</v>
      </c>
      <c r="E696" s="44">
        <f>SUM(E692+E693+E694+E695)</f>
        <v>10</v>
      </c>
      <c r="F696" s="45">
        <f>IF(D696&lt;&gt;E696,IF(D696&gt;E696,1,0),IF(H696&gt;I696,1,0))</f>
        <v>0</v>
      </c>
      <c r="G696" s="45">
        <f>IF(D696&lt;&gt;E696,IF(E696&gt;D696,1,0),IF(I696&gt;H696,1,0))</f>
        <v>1</v>
      </c>
      <c r="H696" s="29"/>
      <c r="I696" s="273"/>
      <c r="J696" s="273"/>
      <c r="K696" s="273"/>
      <c r="L696" s="273"/>
      <c r="M696" s="273"/>
      <c r="N696" s="273"/>
      <c r="O696" s="273"/>
      <c r="P696" s="273"/>
      <c r="Q696" s="29"/>
      <c r="R696" s="8"/>
    </row>
    <row r="697" spans="1:18" ht="13.5" outlineLevel="1" thickBot="1">
      <c r="A697" s="24"/>
      <c r="B697" s="24"/>
      <c r="C697" s="43"/>
      <c r="D697" s="43"/>
      <c r="E697" s="43"/>
      <c r="F697" s="45"/>
      <c r="G697" s="45"/>
      <c r="H697" s="29"/>
      <c r="I697" s="273"/>
      <c r="J697" s="273"/>
      <c r="K697" s="273"/>
      <c r="L697" s="273"/>
      <c r="M697" s="273"/>
      <c r="N697" s="273"/>
      <c r="O697" s="273"/>
      <c r="P697" s="273"/>
      <c r="Q697" s="29"/>
      <c r="R697" s="8"/>
    </row>
    <row r="698" spans="1:18" ht="13.5" outlineLevel="1" thickBot="1">
      <c r="A698" s="23" t="str">
        <f>A674</f>
        <v>Foggia</v>
      </c>
      <c r="B698" s="23" t="str">
        <f>B674</f>
        <v>Biella 91</v>
      </c>
      <c r="C698" s="38"/>
      <c r="D698" s="39">
        <f>SUM(F699:F702)</f>
        <v>2</v>
      </c>
      <c r="E698" s="39">
        <f>SUM(G699:G702)</f>
        <v>1</v>
      </c>
      <c r="F698" s="40"/>
      <c r="G698" s="41"/>
      <c r="H698" s="41"/>
      <c r="I698" s="38"/>
      <c r="J698" s="38"/>
      <c r="K698" s="38"/>
      <c r="L698" s="38"/>
      <c r="M698" s="38"/>
      <c r="N698" s="38"/>
      <c r="O698" s="38"/>
      <c r="P698" s="38"/>
      <c r="Q698" s="42" t="str">
        <f>Q674</f>
        <v>Master Sanremo</v>
      </c>
      <c r="R698" s="8"/>
    </row>
    <row r="699" spans="1:18" outlineLevel="1">
      <c r="A699" s="33" t="s">
        <v>561</v>
      </c>
      <c r="B699" s="33" t="s">
        <v>577</v>
      </c>
      <c r="C699" s="43"/>
      <c r="D699" s="44">
        <v>3</v>
      </c>
      <c r="E699" s="44">
        <v>1</v>
      </c>
      <c r="F699" s="45">
        <f>IF(D699&gt;E699,1,0)</f>
        <v>1</v>
      </c>
      <c r="G699" s="45">
        <f>IF(E699&gt;D699,1,0)</f>
        <v>0</v>
      </c>
      <c r="H699" s="47"/>
      <c r="I699" s="43"/>
      <c r="J699" s="43"/>
      <c r="K699" s="43"/>
      <c r="L699" s="43"/>
      <c r="M699" s="43"/>
      <c r="N699" s="43"/>
      <c r="O699" s="43"/>
      <c r="P699" s="43"/>
      <c r="Q699" s="48"/>
      <c r="R699" s="8"/>
    </row>
    <row r="700" spans="1:18" outlineLevel="1">
      <c r="A700" s="33" t="s">
        <v>555</v>
      </c>
      <c r="B700" s="33" t="s">
        <v>571</v>
      </c>
      <c r="C700" s="43"/>
      <c r="D700" s="44">
        <v>1</v>
      </c>
      <c r="E700" s="44">
        <v>2</v>
      </c>
      <c r="F700" s="45">
        <f>IF(D700&gt;E700,1,0)</f>
        <v>0</v>
      </c>
      <c r="G700" s="45">
        <f>IF(E700&gt;D700,1,0)</f>
        <v>1</v>
      </c>
      <c r="H700" s="47"/>
      <c r="I700" s="43"/>
      <c r="J700" s="43"/>
      <c r="K700" s="43"/>
      <c r="L700" s="43"/>
      <c r="M700" s="43"/>
      <c r="N700" s="43"/>
      <c r="O700" s="43"/>
      <c r="P700" s="43"/>
      <c r="Q700" s="48"/>
      <c r="R700" s="8"/>
    </row>
    <row r="701" spans="1:18" outlineLevel="1">
      <c r="A701" s="33" t="s">
        <v>558</v>
      </c>
      <c r="B701" s="33" t="s">
        <v>573</v>
      </c>
      <c r="C701" s="43"/>
      <c r="D701" s="44">
        <v>3</v>
      </c>
      <c r="E701" s="44">
        <v>3</v>
      </c>
      <c r="F701" s="45">
        <f>IF(D701&gt;E701,1,0)</f>
        <v>0</v>
      </c>
      <c r="G701" s="45">
        <f>IF(E701&gt;D701,1,0)</f>
        <v>0</v>
      </c>
      <c r="H701" s="47"/>
      <c r="I701" s="43"/>
      <c r="J701" s="43"/>
      <c r="K701" s="43"/>
      <c r="L701" s="43"/>
      <c r="M701" s="43"/>
      <c r="N701" s="43"/>
      <c r="O701" s="43"/>
      <c r="P701" s="43"/>
      <c r="Q701" s="48"/>
      <c r="R701" s="8"/>
    </row>
    <row r="702" spans="1:18" outlineLevel="1">
      <c r="A702" s="33" t="s">
        <v>737</v>
      </c>
      <c r="B702" s="33" t="s">
        <v>596</v>
      </c>
      <c r="C702" s="43"/>
      <c r="D702" s="44">
        <v>4</v>
      </c>
      <c r="E702" s="44">
        <v>0</v>
      </c>
      <c r="F702" s="45">
        <f>IF(D702&gt;E702,1,0)</f>
        <v>1</v>
      </c>
      <c r="G702" s="45">
        <f>IF(E702&gt;D702,1,0)</f>
        <v>0</v>
      </c>
      <c r="H702" s="47"/>
      <c r="I702" s="43"/>
      <c r="J702" s="43"/>
      <c r="K702" s="43"/>
      <c r="L702" s="43"/>
      <c r="M702" s="43"/>
      <c r="N702" s="43"/>
      <c r="O702" s="43"/>
      <c r="P702" s="43"/>
      <c r="Q702" s="48"/>
      <c r="R702" s="8"/>
    </row>
    <row r="703" spans="1:18" outlineLevel="1">
      <c r="A703" s="24"/>
      <c r="B703" s="24"/>
      <c r="C703" s="43"/>
      <c r="D703" s="44">
        <f>SUM(D699+D700+D701+D702)</f>
        <v>11</v>
      </c>
      <c r="E703" s="44">
        <f>SUM(E699+E700+E701+E702)</f>
        <v>6</v>
      </c>
      <c r="F703" s="45">
        <f>IF(D703&lt;&gt;E703,IF(D703&gt;E703,1,0),IF(H703&gt;I703,1,0))</f>
        <v>1</v>
      </c>
      <c r="G703" s="45">
        <f>IF(D703&lt;&gt;E703,IF(E703&gt;D703,1,0),IF(I703&gt;H703,1,0))</f>
        <v>0</v>
      </c>
      <c r="H703" s="47"/>
      <c r="I703" s="43"/>
      <c r="J703" s="43"/>
      <c r="K703" s="43"/>
      <c r="L703" s="43"/>
      <c r="M703" s="43"/>
      <c r="N703" s="43"/>
      <c r="O703" s="43"/>
      <c r="P703" s="43"/>
      <c r="Q703" s="24"/>
      <c r="R703" s="8"/>
    </row>
    <row r="704" spans="1:18" outlineLevel="1">
      <c r="R704" s="8"/>
    </row>
    <row r="705" spans="1:18" ht="19.5">
      <c r="A705" s="169" t="s">
        <v>725</v>
      </c>
      <c r="B705" s="170"/>
      <c r="C705" s="170"/>
      <c r="D705" s="170"/>
      <c r="E705" s="170"/>
      <c r="F705" s="170"/>
      <c r="G705" s="171"/>
      <c r="H705" s="172"/>
      <c r="I705" s="172"/>
      <c r="J705" s="172"/>
      <c r="K705" s="172"/>
      <c r="L705" s="172"/>
      <c r="M705" s="172"/>
      <c r="N705" s="172"/>
      <c r="O705" s="172"/>
      <c r="P705" s="172"/>
      <c r="Q705" s="172"/>
      <c r="R705" s="8"/>
    </row>
    <row r="706" spans="1:18" ht="13.5" thickBot="1">
      <c r="A706" s="55" t="s">
        <v>710</v>
      </c>
      <c r="B706" s="55" t="s">
        <v>711</v>
      </c>
      <c r="C706" s="53"/>
      <c r="D706" s="286" t="s">
        <v>543</v>
      </c>
      <c r="E706" s="286"/>
      <c r="F706" s="287" t="s">
        <v>712</v>
      </c>
      <c r="G706" s="287"/>
      <c r="H706" s="287"/>
      <c r="I706" s="287"/>
      <c r="J706" s="287"/>
      <c r="K706" s="54"/>
      <c r="L706" s="54"/>
      <c r="M706" s="55"/>
      <c r="N706" s="274"/>
      <c r="O706" s="274"/>
      <c r="P706" s="274"/>
      <c r="Q706" s="274" t="s">
        <v>713</v>
      </c>
      <c r="R706" s="8"/>
    </row>
    <row r="707" spans="1:18" ht="13.5" thickBot="1">
      <c r="A707" s="139" t="str">
        <f>F671</f>
        <v>Stradivari 2</v>
      </c>
      <c r="B707" s="139" t="str">
        <f>F672</f>
        <v>Torino 2009</v>
      </c>
      <c r="C707" s="56"/>
      <c r="D707" s="138">
        <f>IF(Turnisabato!E139="","",Turnisabato!E139)</f>
        <v>1</v>
      </c>
      <c r="E707" s="138" t="str">
        <f>IF(Turnisabato!F139="","",Turnisabato!F139)</f>
        <v>1*</v>
      </c>
      <c r="F707" s="288" t="str">
        <f>IF(D707&gt;E707,A707,IF(OR(D707=E707),"Spareggio",B707))</f>
        <v>Torino 2009</v>
      </c>
      <c r="G707" s="288"/>
      <c r="H707" s="288"/>
      <c r="I707" s="288"/>
      <c r="J707" s="288"/>
      <c r="K707" s="57"/>
      <c r="L707" s="230" t="str">
        <f>IF(D707&lt;E707,A707,IF(OR(D707=E707),"spareggio",B707))</f>
        <v>Stradivari 2</v>
      </c>
      <c r="M707" s="58"/>
      <c r="N707" s="62"/>
      <c r="Q707" s="140" t="str">
        <f>L672</f>
        <v>Virtus 4 Strade</v>
      </c>
      <c r="R707" s="8"/>
    </row>
    <row r="708" spans="1:18" ht="13.5" thickBot="1">
      <c r="A708" s="139" t="str">
        <f>F673</f>
        <v>Master Sanremo 2</v>
      </c>
      <c r="B708" s="139" t="str">
        <f>F674</f>
        <v>Foggia</v>
      </c>
      <c r="C708" s="100"/>
      <c r="D708" s="138">
        <f>IF(Turnisabato!E140="","",Turnisabato!E140)</f>
        <v>2</v>
      </c>
      <c r="E708" s="138">
        <f>IF(Turnisabato!F140="","",Turnisabato!F140)</f>
        <v>1</v>
      </c>
      <c r="F708" s="288" t="str">
        <f>IF(D708&gt;E708,A708,IF(OR(D708=E708),"Spareggio",B708))</f>
        <v>Master Sanremo 2</v>
      </c>
      <c r="G708" s="288"/>
      <c r="H708" s="288"/>
      <c r="I708" s="288"/>
      <c r="J708" s="288"/>
      <c r="K708" s="57"/>
      <c r="L708" s="230" t="str">
        <f>IF(D708&lt;E708,A708,IF(OR(D708=E708),"spareggio",B708))</f>
        <v>Foggia</v>
      </c>
      <c r="M708" s="58"/>
      <c r="N708" s="62"/>
      <c r="Q708" s="140" t="str">
        <f>L673</f>
        <v>Flickers</v>
      </c>
      <c r="R708" s="8"/>
    </row>
    <row r="709" spans="1:18">
      <c r="R709" s="8"/>
    </row>
    <row r="710" spans="1:18" ht="13.5" outlineLevel="1" thickBot="1">
      <c r="A710" s="18" t="s">
        <v>542</v>
      </c>
      <c r="B710" s="18"/>
      <c r="C710" s="273"/>
      <c r="D710" s="289" t="s">
        <v>543</v>
      </c>
      <c r="E710" s="289"/>
      <c r="F710" s="27"/>
      <c r="G710" s="27"/>
      <c r="H710" s="29"/>
      <c r="I710" s="273"/>
      <c r="J710" s="273"/>
      <c r="K710" s="273"/>
      <c r="L710" s="273"/>
      <c r="M710" s="273"/>
      <c r="N710" s="273"/>
      <c r="O710" s="273"/>
      <c r="P710" s="273"/>
      <c r="Q710" s="29" t="s">
        <v>544</v>
      </c>
      <c r="R710" s="8"/>
    </row>
    <row r="711" spans="1:18" ht="13.5" outlineLevel="1" thickBot="1">
      <c r="A711" s="23" t="str">
        <f>A707</f>
        <v>Stradivari 2</v>
      </c>
      <c r="B711" s="23" t="str">
        <f>B707</f>
        <v>Torino 2009</v>
      </c>
      <c r="C711" s="38"/>
      <c r="D711" s="39">
        <f>SUM(F712:F715)</f>
        <v>1</v>
      </c>
      <c r="E711" s="39">
        <f>SUM(G712:G715)</f>
        <v>1</v>
      </c>
      <c r="F711" s="40"/>
      <c r="G711" s="41"/>
      <c r="H711" s="29"/>
      <c r="I711" s="273"/>
      <c r="J711" s="273"/>
      <c r="K711" s="273"/>
      <c r="L711" s="273"/>
      <c r="M711" s="273"/>
      <c r="N711" s="273"/>
      <c r="O711" s="273"/>
      <c r="P711" s="273"/>
      <c r="Q711" s="42" t="str">
        <f>Q707</f>
        <v>Virtus 4 Strade</v>
      </c>
      <c r="R711" s="8"/>
    </row>
    <row r="712" spans="1:18" outlineLevel="1">
      <c r="A712" s="33" t="s">
        <v>580</v>
      </c>
      <c r="B712" s="33" t="s">
        <v>679</v>
      </c>
      <c r="C712" s="43"/>
      <c r="D712" s="44">
        <v>1</v>
      </c>
      <c r="E712" s="44">
        <v>1</v>
      </c>
      <c r="F712" s="45">
        <f>IF(D712&gt;E712,1,0)</f>
        <v>0</v>
      </c>
      <c r="G712" s="45">
        <f>IF(E712&gt;D712,1,0)</f>
        <v>0</v>
      </c>
      <c r="H712" s="29"/>
      <c r="I712" s="273"/>
      <c r="J712" s="273"/>
      <c r="K712" s="273"/>
      <c r="L712" s="273"/>
      <c r="M712" s="273"/>
      <c r="N712" s="273"/>
      <c r="O712" s="273"/>
      <c r="P712" s="273"/>
      <c r="Q712" s="151"/>
      <c r="R712" s="8"/>
    </row>
    <row r="713" spans="1:18" outlineLevel="1">
      <c r="A713" s="33" t="s">
        <v>586</v>
      </c>
      <c r="B713" s="33" t="s">
        <v>598</v>
      </c>
      <c r="C713" s="43"/>
      <c r="D713" s="44">
        <v>1</v>
      </c>
      <c r="E713" s="44">
        <v>1</v>
      </c>
      <c r="F713" s="45">
        <f>IF(D713&gt;E713,1,0)</f>
        <v>0</v>
      </c>
      <c r="G713" s="45">
        <f>IF(E713&gt;D713,1,0)</f>
        <v>0</v>
      </c>
      <c r="H713" s="29"/>
      <c r="I713" s="273"/>
      <c r="J713" s="273"/>
      <c r="K713" s="273"/>
      <c r="L713" s="273"/>
      <c r="M713" s="273"/>
      <c r="N713" s="273"/>
      <c r="O713" s="273"/>
      <c r="P713" s="273"/>
      <c r="Q713" s="151"/>
      <c r="R713" s="8"/>
    </row>
    <row r="714" spans="1:18" outlineLevel="1">
      <c r="A714" s="33" t="s">
        <v>589</v>
      </c>
      <c r="B714" s="33" t="s">
        <v>597</v>
      </c>
      <c r="C714" s="43"/>
      <c r="D714" s="44">
        <v>4</v>
      </c>
      <c r="E714" s="44">
        <v>1</v>
      </c>
      <c r="F714" s="45">
        <f>IF(D714&gt;E714,1,0)</f>
        <v>1</v>
      </c>
      <c r="G714" s="45">
        <f>IF(E714&gt;D714,1,0)</f>
        <v>0</v>
      </c>
      <c r="H714" s="29"/>
      <c r="I714" s="273"/>
      <c r="J714" s="273"/>
      <c r="K714" s="273"/>
      <c r="L714" s="273"/>
      <c r="M714" s="273"/>
      <c r="N714" s="273"/>
      <c r="O714" s="273"/>
      <c r="P714" s="273"/>
      <c r="Q714" s="151"/>
      <c r="R714" s="8"/>
    </row>
    <row r="715" spans="1:18" outlineLevel="1">
      <c r="A715" s="33" t="s">
        <v>738</v>
      </c>
      <c r="B715" s="33" t="s">
        <v>680</v>
      </c>
      <c r="C715" s="43"/>
      <c r="D715" s="44">
        <v>0</v>
      </c>
      <c r="E715" s="44">
        <v>5</v>
      </c>
      <c r="F715" s="45">
        <f>IF(D715&gt;E715,1,0)</f>
        <v>0</v>
      </c>
      <c r="G715" s="45">
        <f>IF(E715&gt;D715,1,0)</f>
        <v>1</v>
      </c>
      <c r="H715" s="29"/>
      <c r="I715" s="273"/>
      <c r="J715" s="273"/>
      <c r="K715" s="273"/>
      <c r="L715" s="273"/>
      <c r="M715" s="273"/>
      <c r="N715" s="273"/>
      <c r="O715" s="273"/>
      <c r="P715" s="273"/>
      <c r="Q715" s="151"/>
      <c r="R715" s="8"/>
    </row>
    <row r="716" spans="1:18" outlineLevel="1">
      <c r="A716" s="24"/>
      <c r="B716" s="24" t="s">
        <v>677</v>
      </c>
      <c r="C716" s="43"/>
      <c r="D716" s="44">
        <f>SUM(D712+D713+D714+D715)</f>
        <v>6</v>
      </c>
      <c r="E716" s="44">
        <f>SUM(E712+E713+E714+E715)</f>
        <v>8</v>
      </c>
      <c r="F716" s="45">
        <f>IF(D716&lt;&gt;E716,IF(D716&gt;E716,1,0),IF(H716&gt;I716,1,0))</f>
        <v>0</v>
      </c>
      <c r="G716" s="45">
        <f>IF(D716&lt;&gt;E716,IF(E716&gt;D716,1,0),IF(I716&gt;H716,1,0))</f>
        <v>1</v>
      </c>
      <c r="H716" s="29"/>
      <c r="I716" s="273"/>
      <c r="J716" s="273"/>
      <c r="K716" s="273"/>
      <c r="L716" s="273"/>
      <c r="M716" s="273"/>
      <c r="N716" s="273"/>
      <c r="O716" s="273"/>
      <c r="P716" s="273"/>
      <c r="Q716" s="29"/>
      <c r="R716" s="8"/>
    </row>
    <row r="717" spans="1:18" ht="13.5" outlineLevel="1" thickBot="1">
      <c r="A717" s="24"/>
      <c r="B717" s="24"/>
      <c r="C717" s="43"/>
      <c r="D717" s="43"/>
      <c r="E717" s="43"/>
      <c r="F717" s="45"/>
      <c r="G717" s="45"/>
      <c r="H717" s="29"/>
      <c r="I717" s="273"/>
      <c r="J717" s="273"/>
      <c r="K717" s="273"/>
      <c r="L717" s="273"/>
      <c r="M717" s="273"/>
      <c r="N717" s="273"/>
      <c r="O717" s="273"/>
      <c r="P717" s="273"/>
      <c r="Q717" s="29"/>
      <c r="R717" s="8"/>
    </row>
    <row r="718" spans="1:18" ht="13.5" outlineLevel="1" thickBot="1">
      <c r="A718" s="23" t="str">
        <f>A708</f>
        <v>Master Sanremo 2</v>
      </c>
      <c r="B718" s="23" t="str">
        <f>B708</f>
        <v>Foggia</v>
      </c>
      <c r="C718" s="38"/>
      <c r="D718" s="39">
        <f>SUM(F719:F722)</f>
        <v>2</v>
      </c>
      <c r="E718" s="39">
        <f>SUM(G719:G722)</f>
        <v>1</v>
      </c>
      <c r="F718" s="40"/>
      <c r="G718" s="41"/>
      <c r="H718" s="29"/>
      <c r="I718" s="273"/>
      <c r="J718" s="273"/>
      <c r="K718" s="273"/>
      <c r="L718" s="273"/>
      <c r="M718" s="273"/>
      <c r="N718" s="273"/>
      <c r="O718" s="273"/>
      <c r="P718" s="273"/>
      <c r="Q718" s="42" t="str">
        <f>Q708</f>
        <v>Flickers</v>
      </c>
      <c r="R718" s="8"/>
    </row>
    <row r="719" spans="1:18" outlineLevel="1">
      <c r="A719" s="33" t="s">
        <v>652</v>
      </c>
      <c r="B719" s="33" t="s">
        <v>737</v>
      </c>
      <c r="C719" s="43"/>
      <c r="D719" s="44">
        <v>1</v>
      </c>
      <c r="E719" s="44">
        <v>0</v>
      </c>
      <c r="F719" s="45">
        <f>IF(D719&gt;E719,1,0)</f>
        <v>1</v>
      </c>
      <c r="G719" s="45">
        <f>IF(E719&gt;D719,1,0)</f>
        <v>0</v>
      </c>
      <c r="H719" s="29"/>
      <c r="I719" s="273"/>
      <c r="J719" s="273"/>
      <c r="K719" s="273"/>
      <c r="L719" s="273"/>
      <c r="M719" s="273"/>
      <c r="N719" s="273"/>
      <c r="O719" s="273"/>
      <c r="P719" s="273"/>
      <c r="Q719" s="151" t="s">
        <v>591</v>
      </c>
      <c r="R719" s="8"/>
    </row>
    <row r="720" spans="1:18" outlineLevel="1">
      <c r="A720" s="33" t="s">
        <v>648</v>
      </c>
      <c r="B720" s="33" t="s">
        <v>561</v>
      </c>
      <c r="C720" s="43"/>
      <c r="D720" s="44">
        <v>0</v>
      </c>
      <c r="E720" s="44">
        <v>3</v>
      </c>
      <c r="F720" s="45">
        <f>IF(D720&gt;E720,1,0)</f>
        <v>0</v>
      </c>
      <c r="G720" s="45">
        <f>IF(E720&gt;D720,1,0)</f>
        <v>1</v>
      </c>
      <c r="H720" s="29"/>
      <c r="I720" s="273"/>
      <c r="J720" s="273"/>
      <c r="K720" s="273"/>
      <c r="L720" s="273"/>
      <c r="M720" s="273"/>
      <c r="N720" s="273"/>
      <c r="O720" s="273"/>
      <c r="P720" s="273"/>
      <c r="Q720" s="151" t="s">
        <v>623</v>
      </c>
      <c r="R720" s="8"/>
    </row>
    <row r="721" spans="1:18" outlineLevel="1">
      <c r="A721" s="33" t="s">
        <v>650</v>
      </c>
      <c r="B721" s="33" t="s">
        <v>634</v>
      </c>
      <c r="C721" s="43"/>
      <c r="D721" s="44">
        <v>3</v>
      </c>
      <c r="E721" s="44">
        <v>3</v>
      </c>
      <c r="F721" s="45">
        <f>IF(D721&gt;E721,1,0)</f>
        <v>0</v>
      </c>
      <c r="G721" s="45">
        <f>IF(E721&gt;D721,1,0)</f>
        <v>0</v>
      </c>
      <c r="H721" s="29"/>
      <c r="I721" s="273"/>
      <c r="J721" s="273"/>
      <c r="K721" s="273"/>
      <c r="L721" s="273"/>
      <c r="M721" s="273"/>
      <c r="N721" s="273"/>
      <c r="O721" s="273"/>
      <c r="P721" s="273"/>
      <c r="Q721" s="151" t="s">
        <v>739</v>
      </c>
      <c r="R721" s="8"/>
    </row>
    <row r="722" spans="1:18" outlineLevel="1">
      <c r="A722" s="33" t="s">
        <v>646</v>
      </c>
      <c r="B722" s="33" t="s">
        <v>555</v>
      </c>
      <c r="C722" s="43"/>
      <c r="D722" s="44">
        <v>3</v>
      </c>
      <c r="E722" s="44">
        <v>1</v>
      </c>
      <c r="F722" s="45">
        <f>IF(D722&gt;E722,1,0)</f>
        <v>1</v>
      </c>
      <c r="G722" s="45">
        <f>IF(E722&gt;D722,1,0)</f>
        <v>0</v>
      </c>
      <c r="H722" s="29"/>
      <c r="I722" s="273"/>
      <c r="J722" s="273"/>
      <c r="K722" s="273"/>
      <c r="L722" s="273"/>
      <c r="M722" s="273"/>
      <c r="N722" s="273"/>
      <c r="O722" s="273"/>
      <c r="P722" s="273"/>
      <c r="Q722" s="151" t="s">
        <v>594</v>
      </c>
      <c r="R722" s="8"/>
    </row>
    <row r="723" spans="1:18" outlineLevel="1">
      <c r="A723" s="24"/>
      <c r="B723" s="24"/>
      <c r="C723" s="43"/>
      <c r="D723" s="44">
        <f>SUM(D719+D720+D721+D722)</f>
        <v>7</v>
      </c>
      <c r="E723" s="44">
        <f>SUM(E719+E720+E721+E722)</f>
        <v>7</v>
      </c>
      <c r="F723" s="45">
        <f>IF(D723&lt;&gt;E723,IF(D723&gt;E723,1,0),IF(H723&gt;I723,1,0))</f>
        <v>0</v>
      </c>
      <c r="G723" s="45">
        <f>IF(D723&lt;&gt;E723,IF(E723&gt;D723,1,0),IF(I723&gt;H723,1,0))</f>
        <v>0</v>
      </c>
      <c r="H723" s="29"/>
      <c r="I723" s="273"/>
      <c r="J723" s="273"/>
      <c r="K723" s="273"/>
      <c r="L723" s="273"/>
      <c r="M723" s="273"/>
      <c r="N723" s="273"/>
      <c r="O723" s="273"/>
      <c r="P723" s="273"/>
      <c r="Q723" s="29"/>
      <c r="R723" s="8"/>
    </row>
    <row r="724" spans="1:18" outlineLevel="1">
      <c r="R724" s="8"/>
    </row>
    <row r="725" spans="1:18" ht="19.5">
      <c r="A725" s="169" t="s">
        <v>740</v>
      </c>
      <c r="B725" s="170"/>
      <c r="C725" s="170"/>
      <c r="D725" s="170"/>
      <c r="E725" s="170"/>
      <c r="F725" s="170"/>
      <c r="G725" s="171"/>
      <c r="H725" s="172"/>
      <c r="I725" s="172"/>
      <c r="J725" s="172"/>
      <c r="K725" s="172"/>
      <c r="L725" s="172"/>
      <c r="M725" s="172"/>
      <c r="N725" s="172"/>
      <c r="O725" s="172"/>
      <c r="P725" s="172"/>
      <c r="Q725" s="172"/>
      <c r="R725" s="8"/>
    </row>
    <row r="726" spans="1:18" ht="13.5" thickBot="1">
      <c r="A726" s="55" t="s">
        <v>710</v>
      </c>
      <c r="B726" s="55" t="s">
        <v>711</v>
      </c>
      <c r="C726" s="53"/>
      <c r="D726" s="286" t="s">
        <v>543</v>
      </c>
      <c r="E726" s="286"/>
      <c r="F726" s="287" t="s">
        <v>712</v>
      </c>
      <c r="G726" s="287"/>
      <c r="H726" s="287"/>
      <c r="I726" s="287"/>
      <c r="J726" s="287"/>
      <c r="K726" s="54"/>
      <c r="L726" s="54"/>
      <c r="M726" s="55"/>
      <c r="N726" s="274"/>
      <c r="O726" s="274"/>
      <c r="P726" s="274"/>
      <c r="Q726" s="274" t="s">
        <v>713</v>
      </c>
      <c r="R726" s="8"/>
    </row>
    <row r="727" spans="1:18" ht="13.5" thickBot="1">
      <c r="A727" s="139" t="str">
        <f>F707</f>
        <v>Torino 2009</v>
      </c>
      <c r="B727" s="139" t="str">
        <f>F708</f>
        <v>Master Sanremo 2</v>
      </c>
      <c r="C727" s="56"/>
      <c r="D727" s="138" t="str">
        <f>IF(Turnisabato!E148="","",Turnisabato!E148)</f>
        <v>2*</v>
      </c>
      <c r="E727" s="138">
        <f>IF(Turnisabato!F148="","",Turnisabato!F148)</f>
        <v>2</v>
      </c>
      <c r="F727" s="288" t="str">
        <f>IF(D727&gt;E727,A727,IF(OR(D727=E727),"Spareggio",B727))</f>
        <v>Torino 2009</v>
      </c>
      <c r="G727" s="288"/>
      <c r="H727" s="288"/>
      <c r="I727" s="288"/>
      <c r="J727" s="288"/>
      <c r="K727" s="57"/>
      <c r="L727" s="230" t="str">
        <f>IF(D727&lt;E727,A727,IF(OR(D727=E727),"spareggio",B727))</f>
        <v>Master Sanremo 2</v>
      </c>
      <c r="M727" s="58"/>
      <c r="N727" s="62"/>
      <c r="Q727" s="140" t="str">
        <f>L708</f>
        <v>Foggia</v>
      </c>
      <c r="R727" s="8"/>
    </row>
    <row r="728" spans="1:18">
      <c r="R728" s="8"/>
    </row>
    <row r="729" spans="1:18" ht="13.5" outlineLevel="1" thickBot="1">
      <c r="A729" s="18" t="s">
        <v>542</v>
      </c>
      <c r="B729" s="18"/>
      <c r="C729" s="273"/>
      <c r="D729" s="289" t="s">
        <v>543</v>
      </c>
      <c r="E729" s="289"/>
      <c r="F729" s="27"/>
      <c r="G729" s="27"/>
      <c r="H729" s="29"/>
      <c r="I729" s="273"/>
      <c r="J729" s="273"/>
      <c r="K729" s="273"/>
      <c r="L729" s="273"/>
      <c r="M729" s="273"/>
      <c r="N729" s="273"/>
      <c r="O729" s="273"/>
      <c r="P729" s="273"/>
      <c r="Q729" s="29" t="s">
        <v>544</v>
      </c>
      <c r="R729" s="8"/>
    </row>
    <row r="730" spans="1:18" ht="13.5" outlineLevel="1" thickBot="1">
      <c r="A730" s="23" t="str">
        <f>A727</f>
        <v>Torino 2009</v>
      </c>
      <c r="B730" s="23" t="str">
        <f>B727</f>
        <v>Master Sanremo 2</v>
      </c>
      <c r="C730" s="38"/>
      <c r="D730" s="39">
        <f>SUM(F731:F734)</f>
        <v>2</v>
      </c>
      <c r="E730" s="39">
        <f>SUM(G731:G734)</f>
        <v>2</v>
      </c>
      <c r="F730" s="40"/>
      <c r="G730" s="41"/>
      <c r="H730" s="29"/>
      <c r="I730" s="273"/>
      <c r="J730" s="273"/>
      <c r="K730" s="273"/>
      <c r="L730" s="273"/>
      <c r="M730" s="273"/>
      <c r="N730" s="273"/>
      <c r="O730" s="273"/>
      <c r="P730" s="273"/>
      <c r="Q730" s="42" t="str">
        <f>Q727</f>
        <v>Foggia</v>
      </c>
      <c r="R730" s="8"/>
    </row>
    <row r="731" spans="1:18" outlineLevel="1">
      <c r="A731" s="33" t="s">
        <v>595</v>
      </c>
      <c r="B731" s="33" t="s">
        <v>652</v>
      </c>
      <c r="C731" s="43"/>
      <c r="D731" s="44">
        <v>3</v>
      </c>
      <c r="E731" s="44">
        <v>4</v>
      </c>
      <c r="F731" s="45">
        <f>IF(D731&gt;E731,1,0)</f>
        <v>0</v>
      </c>
      <c r="G731" s="45">
        <f>IF(E731&gt;D731,1,0)</f>
        <v>1</v>
      </c>
      <c r="H731" s="29"/>
      <c r="I731" s="273"/>
      <c r="J731" s="273"/>
      <c r="K731" s="273"/>
      <c r="L731" s="273"/>
      <c r="M731" s="273"/>
      <c r="N731" s="273"/>
      <c r="O731" s="273"/>
      <c r="P731" s="273"/>
      <c r="Q731" s="151" t="s">
        <v>634</v>
      </c>
      <c r="R731" s="8"/>
    </row>
    <row r="732" spans="1:18" outlineLevel="1">
      <c r="A732" s="33" t="s">
        <v>598</v>
      </c>
      <c r="B732" s="33" t="s">
        <v>648</v>
      </c>
      <c r="C732" s="43"/>
      <c r="D732" s="44">
        <v>4</v>
      </c>
      <c r="E732" s="44">
        <v>0</v>
      </c>
      <c r="F732" s="45">
        <f>IF(D732&gt;E732,1,0)</f>
        <v>1</v>
      </c>
      <c r="G732" s="45">
        <f>IF(E732&gt;D732,1,0)</f>
        <v>0</v>
      </c>
      <c r="H732" s="29"/>
      <c r="I732" s="273"/>
      <c r="J732" s="273"/>
      <c r="K732" s="273"/>
      <c r="L732" s="273"/>
      <c r="M732" s="273"/>
      <c r="N732" s="273"/>
      <c r="O732" s="273"/>
      <c r="P732" s="273"/>
      <c r="Q732" s="151" t="s">
        <v>697</v>
      </c>
      <c r="R732" s="8"/>
    </row>
    <row r="733" spans="1:18" outlineLevel="1">
      <c r="A733" s="33" t="s">
        <v>680</v>
      </c>
      <c r="B733" s="33" t="s">
        <v>650</v>
      </c>
      <c r="C733" s="43"/>
      <c r="D733" s="44">
        <v>3</v>
      </c>
      <c r="E733" s="44">
        <v>5</v>
      </c>
      <c r="F733" s="45">
        <f>IF(D733&gt;E733,1,0)</f>
        <v>0</v>
      </c>
      <c r="G733" s="45">
        <f>IF(E733&gt;D733,1,0)</f>
        <v>1</v>
      </c>
      <c r="H733" s="29"/>
      <c r="I733" s="273"/>
      <c r="J733" s="273"/>
      <c r="K733" s="273"/>
      <c r="L733" s="273"/>
      <c r="M733" s="273"/>
      <c r="N733" s="273"/>
      <c r="O733" s="273"/>
      <c r="P733" s="273"/>
      <c r="Q733" s="151" t="s">
        <v>555</v>
      </c>
      <c r="R733" s="8"/>
    </row>
    <row r="734" spans="1:18" outlineLevel="1">
      <c r="A734" s="33" t="s">
        <v>597</v>
      </c>
      <c r="B734" s="33" t="s">
        <v>563</v>
      </c>
      <c r="C734" s="43"/>
      <c r="D734" s="44">
        <v>3</v>
      </c>
      <c r="E734" s="44">
        <v>0</v>
      </c>
      <c r="F734" s="45">
        <f>IF(D734&gt;E734,1,0)</f>
        <v>1</v>
      </c>
      <c r="G734" s="45">
        <f>IF(E734&gt;D734,1,0)</f>
        <v>0</v>
      </c>
      <c r="H734" s="29"/>
      <c r="I734" s="273"/>
      <c r="J734" s="273"/>
      <c r="K734" s="273"/>
      <c r="L734" s="273"/>
      <c r="M734" s="273"/>
      <c r="N734" s="273"/>
      <c r="O734" s="273"/>
      <c r="P734" s="273"/>
      <c r="Q734" s="151"/>
      <c r="R734" s="8"/>
    </row>
    <row r="735" spans="1:18" outlineLevel="1">
      <c r="A735" s="24"/>
      <c r="B735" s="24"/>
      <c r="C735" s="43"/>
      <c r="D735" s="44">
        <f>SUM(D731+D732+D733+D734)</f>
        <v>13</v>
      </c>
      <c r="E735" s="44">
        <f>SUM(E731+E732+E733+E734)</f>
        <v>9</v>
      </c>
      <c r="F735" s="45">
        <f>IF(D735&lt;&gt;E735,IF(D735&gt;E735,1,0),IF(H735&gt;I735,1,0))</f>
        <v>1</v>
      </c>
      <c r="G735" s="45">
        <f>IF(D735&lt;&gt;E735,IF(E735&gt;D735,1,0),IF(I735&gt;H735,1,0))</f>
        <v>0</v>
      </c>
      <c r="H735" s="29"/>
      <c r="I735" s="273"/>
      <c r="J735" s="273"/>
      <c r="K735" s="273"/>
      <c r="L735" s="273"/>
      <c r="M735" s="273"/>
      <c r="N735" s="273"/>
      <c r="O735" s="273"/>
      <c r="P735" s="273"/>
      <c r="Q735" s="29"/>
      <c r="R735" s="8"/>
    </row>
    <row r="736" spans="1:18">
      <c r="R736" s="8"/>
    </row>
    <row r="737" spans="18:18">
      <c r="R737" s="8"/>
    </row>
    <row r="738" spans="18:18">
      <c r="R738" s="8"/>
    </row>
    <row r="739" spans="18:18">
      <c r="R739" s="8"/>
    </row>
    <row r="740" spans="18:18">
      <c r="R740" s="8"/>
    </row>
    <row r="741" spans="18:18">
      <c r="R741" s="8"/>
    </row>
    <row r="742" spans="18:18">
      <c r="R742" s="8"/>
    </row>
    <row r="743" spans="18:18">
      <c r="R743" s="8"/>
    </row>
    <row r="744" spans="18:18">
      <c r="R744" s="8"/>
    </row>
    <row r="745" spans="18:18">
      <c r="R745" s="8"/>
    </row>
    <row r="746" spans="18:18">
      <c r="R746" s="8"/>
    </row>
    <row r="747" spans="18:18">
      <c r="R747" s="8"/>
    </row>
    <row r="748" spans="18:18">
      <c r="R748" s="8"/>
    </row>
    <row r="749" spans="18:18">
      <c r="R749" s="8"/>
    </row>
    <row r="750" spans="18:18">
      <c r="R750" s="8"/>
    </row>
    <row r="751" spans="18:18">
      <c r="R751" s="8"/>
    </row>
    <row r="752" spans="18:18">
      <c r="R752" s="8"/>
    </row>
    <row r="753" spans="18:18">
      <c r="R753" s="8"/>
    </row>
    <row r="754" spans="18:18">
      <c r="R754" s="8"/>
    </row>
    <row r="755" spans="18:18">
      <c r="R755" s="8"/>
    </row>
    <row r="756" spans="18:18">
      <c r="R756" s="8"/>
    </row>
    <row r="757" spans="18:18">
      <c r="R757" s="8"/>
    </row>
    <row r="758" spans="18:18">
      <c r="R758" s="8"/>
    </row>
    <row r="759" spans="18:18">
      <c r="R759" s="8"/>
    </row>
    <row r="760" spans="18:18">
      <c r="R760" s="8"/>
    </row>
    <row r="761" spans="18:18">
      <c r="R761" s="8"/>
    </row>
    <row r="762" spans="18:18">
      <c r="R762" s="8"/>
    </row>
    <row r="763" spans="18:18">
      <c r="R763" s="8"/>
    </row>
    <row r="764" spans="18:18">
      <c r="R764" s="8"/>
    </row>
    <row r="765" spans="18:18">
      <c r="R765" s="8"/>
    </row>
    <row r="766" spans="18:18">
      <c r="R766" s="8"/>
    </row>
    <row r="767" spans="18:18">
      <c r="R767" s="8"/>
    </row>
    <row r="768" spans="18:18">
      <c r="R768" s="8"/>
    </row>
    <row r="769" spans="18:18">
      <c r="R769" s="8"/>
    </row>
    <row r="770" spans="18:18">
      <c r="R770" s="8"/>
    </row>
    <row r="771" spans="18:18">
      <c r="R771" s="8"/>
    </row>
    <row r="772" spans="18:18">
      <c r="R772" s="8"/>
    </row>
    <row r="773" spans="18:18">
      <c r="R773" s="8"/>
    </row>
    <row r="774" spans="18:18">
      <c r="R774" s="8"/>
    </row>
    <row r="775" spans="18:18">
      <c r="R775" s="8"/>
    </row>
    <row r="776" spans="18:18">
      <c r="R776" s="8"/>
    </row>
    <row r="777" spans="18:18">
      <c r="R777" s="8"/>
    </row>
    <row r="778" spans="18:18">
      <c r="R778" s="8"/>
    </row>
    <row r="779" spans="18:18">
      <c r="R779" s="8"/>
    </row>
    <row r="780" spans="18:18">
      <c r="R780" s="8"/>
    </row>
    <row r="781" spans="18:18">
      <c r="R781" s="8"/>
    </row>
    <row r="782" spans="18:18">
      <c r="R782" s="8"/>
    </row>
    <row r="783" spans="18:18">
      <c r="R783" s="8"/>
    </row>
    <row r="784" spans="18:18">
      <c r="R784" s="8"/>
    </row>
    <row r="785" spans="18:18">
      <c r="R785" s="8"/>
    </row>
    <row r="786" spans="18:18">
      <c r="R786" s="8"/>
    </row>
    <row r="787" spans="18:18">
      <c r="R787" s="8"/>
    </row>
    <row r="788" spans="18:18">
      <c r="R788" s="8"/>
    </row>
    <row r="789" spans="18:18">
      <c r="R789" s="8"/>
    </row>
    <row r="790" spans="18:18">
      <c r="R790" s="8"/>
    </row>
    <row r="791" spans="18:18">
      <c r="R791" s="8"/>
    </row>
    <row r="792" spans="18:18">
      <c r="R792" s="8"/>
    </row>
    <row r="793" spans="18:18">
      <c r="R793" s="8"/>
    </row>
    <row r="794" spans="18:18">
      <c r="R794" s="8"/>
    </row>
    <row r="795" spans="18:18">
      <c r="R795" s="8"/>
    </row>
    <row r="796" spans="18:18">
      <c r="R796" s="8"/>
    </row>
    <row r="797" spans="18:18">
      <c r="R797" s="8"/>
    </row>
    <row r="798" spans="18:18">
      <c r="R798" s="8"/>
    </row>
    <row r="799" spans="18:18">
      <c r="R799" s="8"/>
    </row>
    <row r="800" spans="18:18">
      <c r="R800" s="8"/>
    </row>
    <row r="801" spans="18:18">
      <c r="R801" s="8"/>
    </row>
    <row r="802" spans="18:18">
      <c r="R802" s="8"/>
    </row>
    <row r="803" spans="18:18">
      <c r="R803" s="8"/>
    </row>
    <row r="804" spans="18:18">
      <c r="R804" s="8"/>
    </row>
    <row r="805" spans="18:18">
      <c r="R805" s="8"/>
    </row>
    <row r="806" spans="18:18">
      <c r="R806" s="8"/>
    </row>
    <row r="807" spans="18:18">
      <c r="R807" s="8"/>
    </row>
    <row r="808" spans="18:18">
      <c r="R808" s="8"/>
    </row>
    <row r="809" spans="18:18">
      <c r="R809" s="8"/>
    </row>
    <row r="810" spans="18:18">
      <c r="R810" s="8"/>
    </row>
    <row r="811" spans="18:18">
      <c r="R811" s="8"/>
    </row>
    <row r="812" spans="18:18">
      <c r="R812" s="8"/>
    </row>
    <row r="813" spans="18:18">
      <c r="R813" s="8"/>
    </row>
    <row r="814" spans="18:18">
      <c r="R814" s="8"/>
    </row>
    <row r="815" spans="18:18">
      <c r="R815" s="8"/>
    </row>
    <row r="816" spans="18:18">
      <c r="R816" s="8"/>
    </row>
    <row r="817" spans="18:18">
      <c r="R817" s="8"/>
    </row>
    <row r="818" spans="18:18">
      <c r="R818" s="8"/>
    </row>
    <row r="819" spans="18:18">
      <c r="R819" s="8"/>
    </row>
    <row r="820" spans="18:18">
      <c r="R820" s="8"/>
    </row>
    <row r="821" spans="18:18">
      <c r="R821" s="8"/>
    </row>
    <row r="822" spans="18:18">
      <c r="R822" s="8"/>
    </row>
    <row r="823" spans="18:18">
      <c r="R823" s="8"/>
    </row>
    <row r="824" spans="18:18">
      <c r="R824" s="8"/>
    </row>
    <row r="825" spans="18:18">
      <c r="R825" s="8"/>
    </row>
    <row r="826" spans="18:18">
      <c r="R826" s="8"/>
    </row>
    <row r="827" spans="18:18">
      <c r="R827" s="8"/>
    </row>
    <row r="828" spans="18:18">
      <c r="R828" s="8"/>
    </row>
    <row r="829" spans="18:18">
      <c r="R829" s="8"/>
    </row>
    <row r="830" spans="18:18">
      <c r="R830" s="8"/>
    </row>
    <row r="831" spans="18:18">
      <c r="R831" s="8"/>
    </row>
    <row r="832" spans="18:18">
      <c r="R832" s="8"/>
    </row>
    <row r="833" spans="18:18">
      <c r="R833" s="8"/>
    </row>
    <row r="834" spans="18:18">
      <c r="R834" s="8"/>
    </row>
    <row r="835" spans="18:18">
      <c r="R835" s="8"/>
    </row>
    <row r="836" spans="18:18">
      <c r="R836" s="8"/>
    </row>
    <row r="837" spans="18:18">
      <c r="R837" s="8"/>
    </row>
    <row r="838" spans="18:18">
      <c r="R838" s="8"/>
    </row>
    <row r="839" spans="18:18">
      <c r="R839" s="8"/>
    </row>
    <row r="840" spans="18:18">
      <c r="R840" s="8"/>
    </row>
    <row r="841" spans="18:18">
      <c r="R841" s="8"/>
    </row>
    <row r="842" spans="18:18">
      <c r="R842" s="8"/>
    </row>
    <row r="843" spans="18:18">
      <c r="R843" s="8"/>
    </row>
    <row r="844" spans="18:18">
      <c r="R844" s="8"/>
    </row>
    <row r="845" spans="18:18">
      <c r="R845" s="8"/>
    </row>
    <row r="846" spans="18:18">
      <c r="R846" s="8"/>
    </row>
    <row r="847" spans="18:18">
      <c r="R847" s="8"/>
    </row>
    <row r="848" spans="18:18">
      <c r="R848" s="8"/>
    </row>
    <row r="849" spans="18:18">
      <c r="R849" s="8"/>
    </row>
    <row r="850" spans="18:18">
      <c r="R850" s="8"/>
    </row>
    <row r="851" spans="18:18">
      <c r="R851" s="8"/>
    </row>
    <row r="852" spans="18:18">
      <c r="R852" s="8"/>
    </row>
    <row r="853" spans="18:18">
      <c r="R853" s="8"/>
    </row>
    <row r="854" spans="18:18">
      <c r="R854" s="8"/>
    </row>
    <row r="855" spans="18:18">
      <c r="R855" s="8"/>
    </row>
    <row r="856" spans="18:18">
      <c r="R856" s="8"/>
    </row>
    <row r="857" spans="18:18">
      <c r="R857" s="8"/>
    </row>
    <row r="858" spans="18:18">
      <c r="R858" s="8"/>
    </row>
    <row r="859" spans="18:18">
      <c r="R859" s="8"/>
    </row>
    <row r="860" spans="18:18">
      <c r="R860" s="8"/>
    </row>
    <row r="861" spans="18:18">
      <c r="R861" s="8"/>
    </row>
    <row r="862" spans="18:18">
      <c r="R862" s="8"/>
    </row>
    <row r="863" spans="18:18">
      <c r="R863" s="8"/>
    </row>
    <row r="864" spans="18:18">
      <c r="R864" s="8"/>
    </row>
    <row r="865" spans="18:18">
      <c r="R865" s="8"/>
    </row>
    <row r="866" spans="18:18">
      <c r="R866" s="8"/>
    </row>
    <row r="867" spans="18:18">
      <c r="R867" s="8"/>
    </row>
    <row r="868" spans="18:18">
      <c r="R868" s="8"/>
    </row>
    <row r="869" spans="18:18">
      <c r="R869" s="8"/>
    </row>
    <row r="870" spans="18:18">
      <c r="R870" s="8"/>
    </row>
    <row r="871" spans="18:18">
      <c r="R871" s="8"/>
    </row>
    <row r="872" spans="18:18">
      <c r="R872" s="8"/>
    </row>
    <row r="873" spans="18:18">
      <c r="R873" s="8"/>
    </row>
    <row r="874" spans="18:18">
      <c r="R874" s="8"/>
    </row>
    <row r="875" spans="18:18">
      <c r="R875" s="8"/>
    </row>
    <row r="876" spans="18:18">
      <c r="R876" s="8"/>
    </row>
    <row r="877" spans="18:18">
      <c r="R877" s="8"/>
    </row>
    <row r="878" spans="18:18">
      <c r="R878" s="8"/>
    </row>
    <row r="879" spans="18:18">
      <c r="R879" s="8"/>
    </row>
    <row r="880" spans="18:18">
      <c r="R880" s="8"/>
    </row>
    <row r="881" spans="18:18">
      <c r="R881" s="8"/>
    </row>
    <row r="882" spans="18:18">
      <c r="R882" s="8"/>
    </row>
    <row r="883" spans="18:18">
      <c r="R883" s="8"/>
    </row>
    <row r="884" spans="18:18">
      <c r="R884" s="8"/>
    </row>
    <row r="885" spans="18:18">
      <c r="R885" s="8"/>
    </row>
    <row r="886" spans="18:18">
      <c r="R886" s="8"/>
    </row>
    <row r="887" spans="18:18">
      <c r="R887" s="8"/>
    </row>
    <row r="888" spans="18:18">
      <c r="R888" s="8"/>
    </row>
    <row r="889" spans="18:18">
      <c r="R889" s="8"/>
    </row>
    <row r="890" spans="18:18">
      <c r="R890" s="8"/>
    </row>
    <row r="891" spans="18:18">
      <c r="R891" s="8"/>
    </row>
    <row r="892" spans="18:18">
      <c r="R892" s="8"/>
    </row>
    <row r="893" spans="18:18">
      <c r="R893" s="8"/>
    </row>
    <row r="894" spans="18:18">
      <c r="R894" s="8"/>
    </row>
    <row r="895" spans="18:18">
      <c r="R895" s="8"/>
    </row>
    <row r="896" spans="18:18">
      <c r="R896" s="8"/>
    </row>
    <row r="897" spans="18:18">
      <c r="R897" s="8"/>
    </row>
    <row r="898" spans="18:18">
      <c r="R898" s="8"/>
    </row>
    <row r="899" spans="18:18">
      <c r="R899" s="8"/>
    </row>
    <row r="900" spans="18:18">
      <c r="R900" s="8"/>
    </row>
    <row r="901" spans="18:18">
      <c r="R901" s="8"/>
    </row>
    <row r="902" spans="18:18">
      <c r="R902" s="8"/>
    </row>
    <row r="903" spans="18:18">
      <c r="R903" s="8"/>
    </row>
    <row r="904" spans="18:18">
      <c r="R904" s="8"/>
    </row>
    <row r="905" spans="18:18">
      <c r="R905" s="8"/>
    </row>
    <row r="906" spans="18:18">
      <c r="R906" s="8"/>
    </row>
    <row r="907" spans="18:18">
      <c r="R907" s="8"/>
    </row>
    <row r="908" spans="18:18">
      <c r="R908" s="8"/>
    </row>
    <row r="909" spans="18:18">
      <c r="R909" s="8"/>
    </row>
    <row r="910" spans="18:18">
      <c r="R910" s="8"/>
    </row>
    <row r="911" spans="18:18">
      <c r="R911" s="8"/>
    </row>
    <row r="912" spans="18:18">
      <c r="R912" s="8"/>
    </row>
    <row r="913" spans="18:18">
      <c r="R913" s="8"/>
    </row>
    <row r="914" spans="18:18">
      <c r="R914" s="8"/>
    </row>
    <row r="915" spans="18:18">
      <c r="R915" s="8"/>
    </row>
    <row r="916" spans="18:18">
      <c r="R916" s="8"/>
    </row>
    <row r="917" spans="18:18">
      <c r="R917" s="8"/>
    </row>
    <row r="918" spans="18:18">
      <c r="R918" s="8"/>
    </row>
    <row r="919" spans="18:18">
      <c r="R919" s="8"/>
    </row>
    <row r="920" spans="18:18">
      <c r="R920" s="8"/>
    </row>
    <row r="921" spans="18:18">
      <c r="R921" s="8"/>
    </row>
    <row r="922" spans="18:18">
      <c r="R922" s="8"/>
    </row>
    <row r="923" spans="18:18">
      <c r="R923" s="8"/>
    </row>
    <row r="924" spans="18:18">
      <c r="R924" s="8"/>
    </row>
    <row r="925" spans="18:18">
      <c r="R925" s="8"/>
    </row>
    <row r="926" spans="18:18">
      <c r="R926" s="8"/>
    </row>
    <row r="927" spans="18:18">
      <c r="R927" s="8"/>
    </row>
    <row r="928" spans="18:18">
      <c r="R928" s="8"/>
    </row>
    <row r="929" spans="18:18">
      <c r="R929" s="8"/>
    </row>
    <row r="930" spans="18:18">
      <c r="R930" s="8"/>
    </row>
    <row r="931" spans="18:18">
      <c r="R931" s="8"/>
    </row>
    <row r="932" spans="18:18">
      <c r="R932" s="8"/>
    </row>
    <row r="933" spans="18:18">
      <c r="R933" s="8"/>
    </row>
    <row r="934" spans="18:18">
      <c r="R934" s="8"/>
    </row>
    <row r="935" spans="18:18">
      <c r="R935" s="8"/>
    </row>
    <row r="936" spans="18:18">
      <c r="R936" s="8"/>
    </row>
    <row r="937" spans="18:18">
      <c r="R937" s="8"/>
    </row>
    <row r="938" spans="18:18">
      <c r="R938" s="8"/>
    </row>
    <row r="939" spans="18:18">
      <c r="R939" s="8"/>
    </row>
    <row r="940" spans="18:18">
      <c r="R940" s="8"/>
    </row>
    <row r="941" spans="18:18">
      <c r="R941" s="8"/>
    </row>
    <row r="942" spans="18:18">
      <c r="R942" s="8"/>
    </row>
    <row r="943" spans="18:18">
      <c r="R943" s="8"/>
    </row>
    <row r="944" spans="18:18">
      <c r="R944" s="8"/>
    </row>
    <row r="945" spans="18:18">
      <c r="R945" s="8"/>
    </row>
    <row r="946" spans="18:18">
      <c r="R946" s="8"/>
    </row>
    <row r="947" spans="18:18">
      <c r="R947" s="8"/>
    </row>
    <row r="948" spans="18:18">
      <c r="R948" s="8"/>
    </row>
    <row r="949" spans="18:18">
      <c r="R949" s="8"/>
    </row>
    <row r="950" spans="18:18">
      <c r="R950" s="8"/>
    </row>
    <row r="951" spans="18:18">
      <c r="R951" s="8"/>
    </row>
    <row r="952" spans="18:18">
      <c r="R952" s="8"/>
    </row>
    <row r="953" spans="18:18">
      <c r="R953" s="8"/>
    </row>
    <row r="954" spans="18:18">
      <c r="R954" s="8"/>
    </row>
    <row r="955" spans="18:18">
      <c r="R955" s="8"/>
    </row>
    <row r="956" spans="18:18">
      <c r="R956" s="8"/>
    </row>
    <row r="957" spans="18:18">
      <c r="R957" s="8"/>
    </row>
    <row r="958" spans="18:18">
      <c r="R958" s="8"/>
    </row>
    <row r="959" spans="18:18">
      <c r="R959" s="8"/>
    </row>
    <row r="960" spans="18:18">
      <c r="R960" s="8"/>
    </row>
    <row r="961" spans="18:18">
      <c r="R961" s="8"/>
    </row>
    <row r="962" spans="18:18">
      <c r="R962" s="8"/>
    </row>
    <row r="963" spans="18:18">
      <c r="R963" s="8"/>
    </row>
    <row r="964" spans="18:18">
      <c r="R964" s="8"/>
    </row>
    <row r="965" spans="18:18">
      <c r="R965" s="8"/>
    </row>
    <row r="966" spans="18:18">
      <c r="R966" s="8"/>
    </row>
    <row r="967" spans="18:18">
      <c r="R967" s="8"/>
    </row>
    <row r="968" spans="18:18">
      <c r="R968" s="8"/>
    </row>
    <row r="969" spans="18:18">
      <c r="R969" s="8"/>
    </row>
    <row r="970" spans="18:18">
      <c r="R970" s="8"/>
    </row>
    <row r="971" spans="18:18">
      <c r="R971" s="8"/>
    </row>
    <row r="972" spans="18:18">
      <c r="R972" s="8"/>
    </row>
    <row r="973" spans="18:18">
      <c r="R973" s="8"/>
    </row>
    <row r="974" spans="18:18">
      <c r="R974" s="8"/>
    </row>
    <row r="975" spans="18:18">
      <c r="R975" s="8"/>
    </row>
    <row r="976" spans="18:18">
      <c r="R976" s="8"/>
    </row>
    <row r="977" spans="18:18">
      <c r="R977" s="8"/>
    </row>
    <row r="978" spans="18:18">
      <c r="R978" s="8"/>
    </row>
    <row r="979" spans="18:18">
      <c r="R979" s="8"/>
    </row>
    <row r="980" spans="18:18">
      <c r="R980" s="8"/>
    </row>
    <row r="981" spans="18:18">
      <c r="R981" s="8"/>
    </row>
    <row r="982" spans="18:18">
      <c r="R982" s="8"/>
    </row>
    <row r="983" spans="18:18">
      <c r="R983" s="8"/>
    </row>
    <row r="984" spans="18:18">
      <c r="R984" s="8"/>
    </row>
    <row r="985" spans="18:18">
      <c r="R985" s="8"/>
    </row>
    <row r="986" spans="18:18">
      <c r="R986" s="8"/>
    </row>
    <row r="987" spans="18:18">
      <c r="R987" s="8"/>
    </row>
    <row r="988" spans="18:18">
      <c r="R988" s="8"/>
    </row>
    <row r="989" spans="18:18">
      <c r="R989" s="8"/>
    </row>
    <row r="990" spans="18:18">
      <c r="R990" s="8"/>
    </row>
    <row r="991" spans="18:18">
      <c r="R991" s="8"/>
    </row>
    <row r="992" spans="18:18">
      <c r="R992" s="8"/>
    </row>
    <row r="993" spans="18:18">
      <c r="R993" s="8"/>
    </row>
    <row r="994" spans="18:18">
      <c r="R994" s="8"/>
    </row>
    <row r="995" spans="18:18">
      <c r="R995" s="8"/>
    </row>
    <row r="996" spans="18:18">
      <c r="R996" s="8"/>
    </row>
    <row r="997" spans="18:18">
      <c r="R997" s="8"/>
    </row>
    <row r="998" spans="18:18">
      <c r="R998" s="8"/>
    </row>
    <row r="999" spans="18:18">
      <c r="R999" s="8"/>
    </row>
    <row r="1000" spans="18:18">
      <c r="R1000" s="8"/>
    </row>
    <row r="1001" spans="18:18">
      <c r="R1001" s="8"/>
    </row>
    <row r="1002" spans="18:18">
      <c r="R1002" s="8"/>
    </row>
    <row r="1003" spans="18:18">
      <c r="R1003" s="8"/>
    </row>
    <row r="1004" spans="18:18">
      <c r="R1004" s="8"/>
    </row>
    <row r="1005" spans="18:18">
      <c r="R1005" s="8"/>
    </row>
    <row r="1006" spans="18:18">
      <c r="R1006" s="8"/>
    </row>
    <row r="1007" spans="18:18">
      <c r="R1007" s="8"/>
    </row>
    <row r="1008" spans="18:18">
      <c r="R1008" s="8"/>
    </row>
    <row r="1009" spans="18:18">
      <c r="R1009" s="8"/>
    </row>
    <row r="1010" spans="18:18">
      <c r="R1010" s="8"/>
    </row>
    <row r="1011" spans="18:18">
      <c r="R1011" s="8"/>
    </row>
    <row r="1012" spans="18:18">
      <c r="R1012" s="8"/>
    </row>
    <row r="1013" spans="18:18">
      <c r="R1013" s="8"/>
    </row>
    <row r="1014" spans="18:18">
      <c r="R1014" s="8"/>
    </row>
    <row r="1015" spans="18:18">
      <c r="R1015" s="8"/>
    </row>
    <row r="1016" spans="18:18">
      <c r="R1016" s="8"/>
    </row>
    <row r="1017" spans="18:18">
      <c r="R1017" s="8"/>
    </row>
    <row r="1018" spans="18:18">
      <c r="R1018" s="8"/>
    </row>
    <row r="1019" spans="18:18">
      <c r="R1019" s="8"/>
    </row>
    <row r="1020" spans="18:18">
      <c r="R1020" s="8"/>
    </row>
    <row r="1021" spans="18:18">
      <c r="R1021" s="8"/>
    </row>
    <row r="1022" spans="18:18">
      <c r="R1022" s="8"/>
    </row>
    <row r="1023" spans="18:18">
      <c r="R1023" s="8"/>
    </row>
    <row r="1024" spans="18:18">
      <c r="R1024" s="8"/>
    </row>
    <row r="1025" spans="18:18">
      <c r="R1025" s="8"/>
    </row>
    <row r="1026" spans="18:18">
      <c r="R1026" s="8"/>
    </row>
    <row r="1027" spans="18:18">
      <c r="R1027" s="8"/>
    </row>
    <row r="1028" spans="18:18">
      <c r="R1028" s="8"/>
    </row>
    <row r="1029" spans="18:18">
      <c r="R1029" s="8"/>
    </row>
    <row r="1030" spans="18:18">
      <c r="R1030" s="8"/>
    </row>
    <row r="1031" spans="18:18">
      <c r="R1031" s="8"/>
    </row>
    <row r="1032" spans="18:18">
      <c r="R1032" s="8"/>
    </row>
    <row r="1033" spans="18:18">
      <c r="R1033" s="8"/>
    </row>
    <row r="1034" spans="18:18">
      <c r="R1034" s="8"/>
    </row>
    <row r="1035" spans="18:18">
      <c r="R1035" s="8"/>
    </row>
    <row r="1036" spans="18:18">
      <c r="R1036" s="8"/>
    </row>
    <row r="1037" spans="18:18">
      <c r="R1037" s="8"/>
    </row>
    <row r="1038" spans="18:18">
      <c r="R1038" s="8"/>
    </row>
    <row r="1039" spans="18:18">
      <c r="R1039" s="8"/>
    </row>
    <row r="1040" spans="18:18">
      <c r="R1040" s="8"/>
    </row>
    <row r="1041" spans="18:18">
      <c r="R1041" s="8"/>
    </row>
    <row r="1042" spans="18:18">
      <c r="R1042" s="8"/>
    </row>
    <row r="1043" spans="18:18">
      <c r="R1043" s="8"/>
    </row>
    <row r="1044" spans="18:18">
      <c r="R1044" s="8"/>
    </row>
    <row r="1045" spans="18:18">
      <c r="R1045" s="8"/>
    </row>
    <row r="1046" spans="18:18">
      <c r="R1046" s="8"/>
    </row>
    <row r="1047" spans="18:18">
      <c r="R1047" s="8"/>
    </row>
    <row r="1048" spans="18:18">
      <c r="R1048" s="8"/>
    </row>
    <row r="1049" spans="18:18">
      <c r="R1049" s="8"/>
    </row>
    <row r="1050" spans="18:18">
      <c r="R1050" s="8"/>
    </row>
    <row r="1051" spans="18:18">
      <c r="R1051" s="8"/>
    </row>
    <row r="1052" spans="18:18">
      <c r="R1052" s="8"/>
    </row>
    <row r="1053" spans="18:18">
      <c r="R1053" s="8"/>
    </row>
    <row r="1054" spans="18:18">
      <c r="R1054" s="8"/>
    </row>
    <row r="1055" spans="18:18">
      <c r="R1055" s="8"/>
    </row>
    <row r="1056" spans="18:18">
      <c r="R1056" s="8"/>
    </row>
    <row r="1057" spans="18:18">
      <c r="R1057" s="8"/>
    </row>
    <row r="1058" spans="18:18">
      <c r="R1058" s="8"/>
    </row>
    <row r="1059" spans="18:18">
      <c r="R1059" s="8"/>
    </row>
    <row r="1060" spans="18:18">
      <c r="R1060" s="8"/>
    </row>
    <row r="1061" spans="18:18">
      <c r="R1061" s="8"/>
    </row>
    <row r="1062" spans="18:18">
      <c r="R1062" s="8"/>
    </row>
    <row r="1063" spans="18:18">
      <c r="R1063" s="8"/>
    </row>
    <row r="1064" spans="18:18">
      <c r="R1064" s="8"/>
    </row>
    <row r="1065" spans="18:18">
      <c r="R1065" s="8"/>
    </row>
    <row r="1066" spans="18:18">
      <c r="R1066" s="8"/>
    </row>
    <row r="1067" spans="18:18">
      <c r="R1067" s="8"/>
    </row>
    <row r="1068" spans="18:18">
      <c r="R1068" s="8"/>
    </row>
    <row r="1069" spans="18:18">
      <c r="R1069" s="8"/>
    </row>
    <row r="1070" spans="18:18">
      <c r="R1070" s="8"/>
    </row>
    <row r="1071" spans="18:18">
      <c r="R1071" s="8"/>
    </row>
    <row r="1072" spans="18:18">
      <c r="R1072" s="8"/>
    </row>
    <row r="1073" spans="18:18">
      <c r="R1073" s="8"/>
    </row>
    <row r="1074" spans="18:18">
      <c r="R1074" s="8"/>
    </row>
    <row r="1075" spans="18:18">
      <c r="R1075" s="8"/>
    </row>
    <row r="1076" spans="18:18">
      <c r="R1076" s="8"/>
    </row>
    <row r="1077" spans="18:18">
      <c r="R1077" s="8"/>
    </row>
    <row r="1078" spans="18:18">
      <c r="R1078" s="8"/>
    </row>
    <row r="1079" spans="18:18">
      <c r="R1079" s="8"/>
    </row>
    <row r="1080" spans="18:18">
      <c r="R1080" s="8"/>
    </row>
    <row r="1081" spans="18:18">
      <c r="R1081" s="8"/>
    </row>
    <row r="1082" spans="18:18">
      <c r="R1082" s="8"/>
    </row>
    <row r="1083" spans="18:18">
      <c r="R1083" s="8"/>
    </row>
    <row r="1084" spans="18:18">
      <c r="R1084" s="8"/>
    </row>
    <row r="1085" spans="18:18">
      <c r="R1085" s="8"/>
    </row>
    <row r="1086" spans="18:18">
      <c r="R1086" s="8"/>
    </row>
    <row r="1087" spans="18:18">
      <c r="R1087" s="8"/>
    </row>
    <row r="1088" spans="18:18">
      <c r="R1088" s="8"/>
    </row>
    <row r="1089" spans="18:18">
      <c r="R1089" s="8"/>
    </row>
    <row r="1090" spans="18:18">
      <c r="R1090" s="8"/>
    </row>
    <row r="1091" spans="18:18">
      <c r="R1091" s="8"/>
    </row>
    <row r="1092" spans="18:18">
      <c r="R1092" s="8"/>
    </row>
    <row r="1093" spans="18:18">
      <c r="R1093" s="8"/>
    </row>
    <row r="1094" spans="18:18">
      <c r="R1094" s="8"/>
    </row>
    <row r="1095" spans="18:18">
      <c r="R1095" s="8"/>
    </row>
    <row r="1096" spans="18:18">
      <c r="R1096" s="8"/>
    </row>
    <row r="1097" spans="18:18">
      <c r="R1097" s="8"/>
    </row>
    <row r="1098" spans="18:18">
      <c r="R1098" s="8"/>
    </row>
    <row r="1099" spans="18:18">
      <c r="R1099" s="8"/>
    </row>
    <row r="1100" spans="18:18">
      <c r="R1100" s="8"/>
    </row>
    <row r="1101" spans="18:18">
      <c r="R1101" s="8"/>
    </row>
    <row r="1102" spans="18:18">
      <c r="R1102" s="8"/>
    </row>
    <row r="1103" spans="18:18">
      <c r="R1103" s="8"/>
    </row>
    <row r="1104" spans="18:18">
      <c r="R1104" s="8"/>
    </row>
    <row r="1105" spans="18:18">
      <c r="R1105" s="8"/>
    </row>
    <row r="1106" spans="18:18">
      <c r="R1106" s="8"/>
    </row>
    <row r="1107" spans="18:18">
      <c r="R1107" s="8"/>
    </row>
    <row r="1108" spans="18:18">
      <c r="R1108" s="8"/>
    </row>
    <row r="1109" spans="18:18">
      <c r="R1109" s="8"/>
    </row>
    <row r="1110" spans="18:18">
      <c r="R1110" s="8"/>
    </row>
    <row r="1111" spans="18:18">
      <c r="R1111" s="8"/>
    </row>
    <row r="1112" spans="18:18">
      <c r="R1112" s="8"/>
    </row>
    <row r="1113" spans="18:18">
      <c r="R1113" s="8"/>
    </row>
    <row r="1114" spans="18:18">
      <c r="R1114" s="8"/>
    </row>
    <row r="1115" spans="18:18">
      <c r="R1115" s="8"/>
    </row>
    <row r="1116" spans="18:18">
      <c r="R1116" s="8"/>
    </row>
    <row r="1117" spans="18:18">
      <c r="R1117" s="8"/>
    </row>
    <row r="1118" spans="18:18">
      <c r="R1118" s="8"/>
    </row>
    <row r="1119" spans="18:18">
      <c r="R1119" s="8"/>
    </row>
    <row r="1120" spans="18:18">
      <c r="R1120" s="8"/>
    </row>
    <row r="1121" spans="18:18">
      <c r="R1121" s="8"/>
    </row>
    <row r="1122" spans="18:18">
      <c r="R1122" s="8"/>
    </row>
    <row r="1123" spans="18:18">
      <c r="R1123" s="8"/>
    </row>
    <row r="1124" spans="18:18">
      <c r="R1124" s="8"/>
    </row>
    <row r="1125" spans="18:18">
      <c r="R1125" s="8"/>
    </row>
    <row r="1126" spans="18:18">
      <c r="R1126" s="8"/>
    </row>
    <row r="1127" spans="18:18">
      <c r="R1127" s="8"/>
    </row>
    <row r="1128" spans="18:18">
      <c r="R1128" s="8"/>
    </row>
    <row r="1129" spans="18:18">
      <c r="R1129" s="8"/>
    </row>
    <row r="1130" spans="18:18">
      <c r="R1130" s="8"/>
    </row>
    <row r="1131" spans="18:18">
      <c r="R1131" s="8"/>
    </row>
    <row r="1132" spans="18:18">
      <c r="R1132" s="8"/>
    </row>
    <row r="1133" spans="18:18">
      <c r="R1133" s="8"/>
    </row>
    <row r="1134" spans="18:18">
      <c r="R1134" s="8"/>
    </row>
    <row r="1135" spans="18:18">
      <c r="R1135" s="8"/>
    </row>
    <row r="1136" spans="18:18">
      <c r="R1136" s="8"/>
    </row>
    <row r="1137" spans="18:18">
      <c r="R1137" s="8"/>
    </row>
    <row r="1138" spans="18:18">
      <c r="R1138" s="8"/>
    </row>
    <row r="1139" spans="18:18">
      <c r="R1139" s="8"/>
    </row>
    <row r="1140" spans="18:18">
      <c r="R1140" s="8"/>
    </row>
    <row r="1141" spans="18:18">
      <c r="R1141" s="8"/>
    </row>
    <row r="1142" spans="18:18">
      <c r="R1142" s="8"/>
    </row>
    <row r="1143" spans="18:18">
      <c r="R1143" s="8"/>
    </row>
    <row r="1144" spans="18:18">
      <c r="R1144" s="8"/>
    </row>
    <row r="1145" spans="18:18">
      <c r="R1145" s="8"/>
    </row>
    <row r="1146" spans="18:18">
      <c r="R1146" s="8"/>
    </row>
    <row r="1147" spans="18:18">
      <c r="R1147" s="8"/>
    </row>
    <row r="1148" spans="18:18">
      <c r="R1148" s="8"/>
    </row>
    <row r="1149" spans="18:18">
      <c r="R1149" s="8"/>
    </row>
    <row r="1150" spans="18:18">
      <c r="R1150" s="8"/>
    </row>
    <row r="1151" spans="18:18">
      <c r="R1151" s="8"/>
    </row>
    <row r="1152" spans="18:18">
      <c r="R1152" s="8"/>
    </row>
    <row r="1153" spans="18:18">
      <c r="R1153" s="8"/>
    </row>
    <row r="1154" spans="18:18">
      <c r="R1154" s="8"/>
    </row>
    <row r="1155" spans="18:18">
      <c r="R1155" s="8"/>
    </row>
    <row r="1156" spans="18:18">
      <c r="R1156" s="8"/>
    </row>
    <row r="1157" spans="18:18">
      <c r="R1157" s="8"/>
    </row>
    <row r="1158" spans="18:18">
      <c r="R1158" s="8"/>
    </row>
    <row r="1159" spans="18:18">
      <c r="R1159" s="8"/>
    </row>
    <row r="1160" spans="18:18">
      <c r="R1160" s="8"/>
    </row>
    <row r="1161" spans="18:18">
      <c r="R1161" s="8"/>
    </row>
    <row r="1162" spans="18:18">
      <c r="R1162" s="8"/>
    </row>
    <row r="1163" spans="18:18">
      <c r="R1163" s="8"/>
    </row>
    <row r="1164" spans="18:18">
      <c r="R1164" s="8"/>
    </row>
    <row r="1165" spans="18:18">
      <c r="R1165" s="8"/>
    </row>
    <row r="1166" spans="18:18">
      <c r="R1166" s="8"/>
    </row>
    <row r="1167" spans="18:18">
      <c r="R1167" s="8"/>
    </row>
    <row r="1168" spans="18:18">
      <c r="R1168" s="8"/>
    </row>
    <row r="1169" spans="18:18">
      <c r="R1169" s="8"/>
    </row>
    <row r="1170" spans="18:18">
      <c r="R1170" s="8"/>
    </row>
    <row r="1171" spans="18:18">
      <c r="R1171" s="8"/>
    </row>
    <row r="1172" spans="18:18">
      <c r="R1172" s="8"/>
    </row>
    <row r="1173" spans="18:18">
      <c r="R1173" s="8"/>
    </row>
    <row r="1174" spans="18:18">
      <c r="R1174" s="8"/>
    </row>
    <row r="1175" spans="18:18">
      <c r="R1175" s="8"/>
    </row>
    <row r="1176" spans="18:18">
      <c r="R1176" s="8"/>
    </row>
    <row r="1177" spans="18:18">
      <c r="R1177" s="8"/>
    </row>
    <row r="1178" spans="18:18">
      <c r="R1178" s="8"/>
    </row>
    <row r="1179" spans="18:18">
      <c r="R1179" s="8"/>
    </row>
    <row r="1180" spans="18:18">
      <c r="R1180" s="8"/>
    </row>
    <row r="1181" spans="18:18">
      <c r="R1181" s="8"/>
    </row>
    <row r="1182" spans="18:18">
      <c r="R1182" s="8"/>
    </row>
    <row r="1183" spans="18:18">
      <c r="R1183" s="8"/>
    </row>
    <row r="1184" spans="18:18">
      <c r="R1184" s="8"/>
    </row>
    <row r="1185" spans="18:18">
      <c r="R1185" s="8"/>
    </row>
    <row r="1186" spans="18:18">
      <c r="R1186" s="8"/>
    </row>
    <row r="1187" spans="18:18">
      <c r="R1187" s="8"/>
    </row>
    <row r="1188" spans="18:18">
      <c r="R1188" s="8"/>
    </row>
    <row r="1189" spans="18:18">
      <c r="R1189" s="8"/>
    </row>
    <row r="1190" spans="18:18">
      <c r="R1190" s="8"/>
    </row>
    <row r="1191" spans="18:18">
      <c r="R1191" s="8"/>
    </row>
    <row r="1192" spans="18:18">
      <c r="R1192" s="8"/>
    </row>
    <row r="1193" spans="18:18">
      <c r="R1193" s="8"/>
    </row>
    <row r="1194" spans="18:18">
      <c r="R1194" s="8"/>
    </row>
    <row r="1195" spans="18:18">
      <c r="R1195" s="8"/>
    </row>
    <row r="1196" spans="18:18">
      <c r="R1196" s="8"/>
    </row>
    <row r="1197" spans="18:18">
      <c r="R1197" s="8"/>
    </row>
    <row r="1198" spans="18:18">
      <c r="R1198" s="8"/>
    </row>
    <row r="1199" spans="18:18">
      <c r="R1199" s="8"/>
    </row>
    <row r="1200" spans="18:18">
      <c r="R1200" s="8"/>
    </row>
    <row r="1201" spans="18:18">
      <c r="R1201" s="8"/>
    </row>
    <row r="1202" spans="18:18">
      <c r="R1202" s="8"/>
    </row>
    <row r="1203" spans="18:18">
      <c r="R1203" s="8"/>
    </row>
    <row r="1204" spans="18:18">
      <c r="R1204" s="8"/>
    </row>
    <row r="1205" spans="18:18">
      <c r="R1205" s="8"/>
    </row>
    <row r="1206" spans="18:18">
      <c r="R1206" s="8"/>
    </row>
    <row r="1207" spans="18:18">
      <c r="R1207" s="8"/>
    </row>
    <row r="1208" spans="18:18">
      <c r="R1208" s="8"/>
    </row>
    <row r="1209" spans="18:18">
      <c r="R1209" s="8"/>
    </row>
    <row r="1210" spans="18:18">
      <c r="R1210" s="8"/>
    </row>
    <row r="1211" spans="18:18">
      <c r="R1211" s="8"/>
    </row>
    <row r="1212" spans="18:18">
      <c r="R1212" s="8"/>
    </row>
    <row r="1213" spans="18:18">
      <c r="R1213" s="8"/>
    </row>
    <row r="1214" spans="18:18">
      <c r="R1214" s="8"/>
    </row>
    <row r="1215" spans="18:18">
      <c r="R1215" s="8"/>
    </row>
    <row r="1216" spans="18:18">
      <c r="R1216" s="8"/>
    </row>
    <row r="1217" spans="18:18">
      <c r="R1217" s="8"/>
    </row>
    <row r="1218" spans="18:18">
      <c r="R1218" s="8"/>
    </row>
    <row r="1219" spans="18:18">
      <c r="R1219" s="8"/>
    </row>
    <row r="1220" spans="18:18">
      <c r="R1220" s="8"/>
    </row>
    <row r="1221" spans="18:18">
      <c r="R1221" s="8"/>
    </row>
    <row r="1222" spans="18:18">
      <c r="R1222" s="8"/>
    </row>
    <row r="1223" spans="18:18">
      <c r="R1223" s="8"/>
    </row>
    <row r="1224" spans="18:18">
      <c r="R1224" s="8"/>
    </row>
    <row r="1225" spans="18:18">
      <c r="R1225" s="8"/>
    </row>
    <row r="1226" spans="18:18">
      <c r="R1226" s="8"/>
    </row>
    <row r="1227" spans="18:18">
      <c r="R1227" s="8"/>
    </row>
    <row r="1228" spans="18:18">
      <c r="R1228" s="8"/>
    </row>
    <row r="1229" spans="18:18">
      <c r="R1229" s="8"/>
    </row>
    <row r="1230" spans="18:18">
      <c r="R1230" s="8"/>
    </row>
    <row r="1231" spans="18:18">
      <c r="R1231" s="8"/>
    </row>
    <row r="1232" spans="18:18">
      <c r="R1232" s="8"/>
    </row>
    <row r="1233" spans="18:18">
      <c r="R1233" s="8"/>
    </row>
    <row r="1234" spans="18:18">
      <c r="R1234" s="8"/>
    </row>
    <row r="1235" spans="18:18">
      <c r="R1235" s="8"/>
    </row>
    <row r="1236" spans="18:18">
      <c r="R1236" s="8"/>
    </row>
    <row r="1237" spans="18:18">
      <c r="R1237" s="8"/>
    </row>
    <row r="1238" spans="18:18">
      <c r="R1238" s="8"/>
    </row>
    <row r="1239" spans="18:18">
      <c r="R1239" s="8"/>
    </row>
    <row r="1240" spans="18:18">
      <c r="R1240" s="8"/>
    </row>
    <row r="1241" spans="18:18">
      <c r="R1241" s="8"/>
    </row>
    <row r="1242" spans="18:18">
      <c r="R1242" s="8"/>
    </row>
    <row r="1243" spans="18:18">
      <c r="R1243" s="8"/>
    </row>
    <row r="1244" spans="18:18">
      <c r="R1244" s="8"/>
    </row>
    <row r="1245" spans="18:18">
      <c r="R1245" s="8"/>
    </row>
    <row r="1246" spans="18:18">
      <c r="R1246" s="8"/>
    </row>
    <row r="1247" spans="18:18">
      <c r="R1247" s="8"/>
    </row>
    <row r="1248" spans="18:18">
      <c r="R1248" s="8"/>
    </row>
    <row r="1249" spans="18:18">
      <c r="R1249" s="8"/>
    </row>
    <row r="1250" spans="18:18">
      <c r="R1250" s="8"/>
    </row>
    <row r="1251" spans="18:18">
      <c r="R1251" s="8"/>
    </row>
    <row r="1252" spans="18:18">
      <c r="R1252" s="8"/>
    </row>
    <row r="1253" spans="18:18">
      <c r="R1253" s="8"/>
    </row>
    <row r="1254" spans="18:18">
      <c r="R1254" s="8"/>
    </row>
    <row r="1255" spans="18:18">
      <c r="R1255" s="8"/>
    </row>
    <row r="1256" spans="18:18">
      <c r="R1256" s="8"/>
    </row>
    <row r="1257" spans="18:18">
      <c r="R1257" s="8"/>
    </row>
    <row r="1258" spans="18:18">
      <c r="R1258" s="8"/>
    </row>
    <row r="1259" spans="18:18">
      <c r="R1259" s="8"/>
    </row>
    <row r="1260" spans="18:18">
      <c r="R1260" s="8"/>
    </row>
    <row r="1261" spans="18:18">
      <c r="R1261" s="8"/>
    </row>
    <row r="1262" spans="18:18">
      <c r="R1262" s="8"/>
    </row>
    <row r="1263" spans="18:18">
      <c r="R1263" s="8"/>
    </row>
    <row r="1264" spans="18:18">
      <c r="R1264" s="8"/>
    </row>
    <row r="1265" spans="18:18">
      <c r="R1265" s="8"/>
    </row>
    <row r="1266" spans="18:18">
      <c r="R1266" s="8"/>
    </row>
    <row r="1267" spans="18:18">
      <c r="R1267" s="8"/>
    </row>
    <row r="1268" spans="18:18">
      <c r="R1268" s="8"/>
    </row>
    <row r="1269" spans="18:18">
      <c r="R1269" s="8"/>
    </row>
    <row r="1270" spans="18:18">
      <c r="R1270" s="8"/>
    </row>
    <row r="1271" spans="18:18">
      <c r="R1271" s="8"/>
    </row>
    <row r="1272" spans="18:18">
      <c r="R1272" s="8"/>
    </row>
    <row r="1273" spans="18:18">
      <c r="R1273" s="8"/>
    </row>
    <row r="1274" spans="18:18">
      <c r="R1274" s="8"/>
    </row>
    <row r="1275" spans="18:18">
      <c r="R1275" s="8"/>
    </row>
    <row r="1276" spans="18:18">
      <c r="R1276" s="8"/>
    </row>
    <row r="1277" spans="18:18">
      <c r="R1277" s="8"/>
    </row>
    <row r="1278" spans="18:18">
      <c r="R1278" s="8"/>
    </row>
    <row r="1279" spans="18:18">
      <c r="R1279" s="8"/>
    </row>
    <row r="1280" spans="18:18">
      <c r="R1280" s="8"/>
    </row>
    <row r="1281" spans="18:18">
      <c r="R1281" s="8"/>
    </row>
    <row r="1282" spans="18:18">
      <c r="R1282" s="8"/>
    </row>
    <row r="1283" spans="18:18">
      <c r="R1283" s="8"/>
    </row>
    <row r="1284" spans="18:18">
      <c r="R1284" s="8"/>
    </row>
    <row r="1285" spans="18:18">
      <c r="R1285" s="8"/>
    </row>
    <row r="1286" spans="18:18">
      <c r="R1286" s="8"/>
    </row>
    <row r="1287" spans="18:18">
      <c r="R1287" s="8"/>
    </row>
    <row r="1288" spans="18:18">
      <c r="R1288" s="8"/>
    </row>
    <row r="1289" spans="18:18">
      <c r="R1289" s="8"/>
    </row>
    <row r="1290" spans="18:18">
      <c r="R1290" s="8"/>
    </row>
    <row r="1291" spans="18:18">
      <c r="R1291" s="8"/>
    </row>
    <row r="1292" spans="18:18">
      <c r="R1292" s="8"/>
    </row>
    <row r="1293" spans="18:18">
      <c r="R1293" s="8"/>
    </row>
    <row r="1294" spans="18:18">
      <c r="R1294" s="8"/>
    </row>
    <row r="1295" spans="18:18">
      <c r="R1295" s="8"/>
    </row>
    <row r="1296" spans="18:18">
      <c r="R1296" s="8"/>
    </row>
    <row r="1297" spans="18:18">
      <c r="R1297" s="8"/>
    </row>
    <row r="1298" spans="18:18">
      <c r="R1298" s="8"/>
    </row>
    <row r="1299" spans="18:18">
      <c r="R1299" s="8"/>
    </row>
    <row r="1300" spans="18:18">
      <c r="R1300" s="8"/>
    </row>
    <row r="1301" spans="18:18">
      <c r="R1301" s="8"/>
    </row>
    <row r="1302" spans="18:18">
      <c r="R1302" s="8"/>
    </row>
    <row r="1303" spans="18:18">
      <c r="R1303" s="8"/>
    </row>
    <row r="1304" spans="18:18">
      <c r="R1304" s="8"/>
    </row>
    <row r="1305" spans="18:18">
      <c r="R1305" s="8"/>
    </row>
    <row r="1306" spans="18:18">
      <c r="R1306" s="8"/>
    </row>
    <row r="1307" spans="18:18">
      <c r="R1307" s="8"/>
    </row>
    <row r="1308" spans="18:18">
      <c r="R1308" s="8"/>
    </row>
    <row r="1309" spans="18:18">
      <c r="R1309" s="8"/>
    </row>
    <row r="1310" spans="18:18">
      <c r="R1310" s="8"/>
    </row>
    <row r="1311" spans="18:18">
      <c r="R1311" s="8"/>
    </row>
    <row r="1312" spans="18:18">
      <c r="R1312" s="8"/>
    </row>
    <row r="1313" spans="18:18">
      <c r="R1313" s="8"/>
    </row>
    <row r="1314" spans="18:18">
      <c r="R1314" s="8"/>
    </row>
    <row r="1315" spans="18:18">
      <c r="R1315" s="8"/>
    </row>
    <row r="1316" spans="18:18">
      <c r="R1316" s="8"/>
    </row>
    <row r="1317" spans="18:18">
      <c r="R1317" s="8"/>
    </row>
    <row r="1318" spans="18:18">
      <c r="R1318" s="8"/>
    </row>
    <row r="1319" spans="18:18">
      <c r="R1319" s="8"/>
    </row>
    <row r="1320" spans="18:18">
      <c r="R1320" s="8"/>
    </row>
    <row r="1321" spans="18:18">
      <c r="R1321" s="8"/>
    </row>
    <row r="1322" spans="18:18">
      <c r="R1322" s="8"/>
    </row>
    <row r="1323" spans="18:18">
      <c r="R1323" s="8"/>
    </row>
    <row r="1324" spans="18:18">
      <c r="R1324" s="8"/>
    </row>
    <row r="1325" spans="18:18">
      <c r="R1325" s="8"/>
    </row>
    <row r="1326" spans="18:18">
      <c r="R1326" s="8"/>
    </row>
    <row r="1327" spans="18:18">
      <c r="R1327" s="8"/>
    </row>
    <row r="1328" spans="18:18">
      <c r="R1328" s="8"/>
    </row>
    <row r="1329" spans="18:18">
      <c r="R1329" s="8"/>
    </row>
    <row r="1330" spans="18:18">
      <c r="R1330" s="8"/>
    </row>
    <row r="1331" spans="18:18">
      <c r="R1331" s="8"/>
    </row>
    <row r="1332" spans="18:18">
      <c r="R1332" s="8"/>
    </row>
    <row r="1333" spans="18:18">
      <c r="R1333" s="8"/>
    </row>
    <row r="1334" spans="18:18">
      <c r="R1334" s="8"/>
    </row>
    <row r="1335" spans="18:18">
      <c r="R1335" s="8"/>
    </row>
    <row r="1336" spans="18:18">
      <c r="R1336" s="8"/>
    </row>
    <row r="1337" spans="18:18">
      <c r="R1337" s="8"/>
    </row>
    <row r="1338" spans="18:18">
      <c r="R1338" s="8"/>
    </row>
    <row r="1339" spans="18:18">
      <c r="R1339" s="8"/>
    </row>
    <row r="1340" spans="18:18">
      <c r="R1340" s="8"/>
    </row>
    <row r="1341" spans="18:18">
      <c r="R1341" s="8"/>
    </row>
    <row r="1342" spans="18:18">
      <c r="R1342" s="8"/>
    </row>
    <row r="1343" spans="18:18">
      <c r="R1343" s="8"/>
    </row>
    <row r="1344" spans="18:18">
      <c r="R1344" s="8"/>
    </row>
    <row r="1345" spans="18:18">
      <c r="R1345" s="8"/>
    </row>
    <row r="1346" spans="18:18">
      <c r="R1346" s="8"/>
    </row>
    <row r="1347" spans="18:18">
      <c r="R1347" s="8"/>
    </row>
    <row r="1348" spans="18:18">
      <c r="R1348" s="8"/>
    </row>
    <row r="1349" spans="18:18">
      <c r="R1349" s="8"/>
    </row>
    <row r="1350" spans="18:18">
      <c r="R1350" s="8"/>
    </row>
    <row r="1351" spans="18:18">
      <c r="R1351" s="8"/>
    </row>
    <row r="1352" spans="18:18">
      <c r="R1352" s="8"/>
    </row>
    <row r="1353" spans="18:18">
      <c r="R1353" s="8"/>
    </row>
    <row r="1354" spans="18:18">
      <c r="R1354" s="8"/>
    </row>
    <row r="1355" spans="18:18">
      <c r="R1355" s="8"/>
    </row>
    <row r="1356" spans="18:18">
      <c r="R1356" s="8"/>
    </row>
    <row r="1357" spans="18:18">
      <c r="R1357" s="8"/>
    </row>
    <row r="1358" spans="18:18">
      <c r="R1358" s="8"/>
    </row>
    <row r="1359" spans="18:18">
      <c r="R1359" s="8"/>
    </row>
    <row r="1360" spans="18:18">
      <c r="R1360" s="8"/>
    </row>
    <row r="1361" spans="18:18">
      <c r="R1361" s="8"/>
    </row>
    <row r="1362" spans="18:18">
      <c r="R1362" s="8"/>
    </row>
    <row r="1363" spans="18:18">
      <c r="R1363" s="8"/>
    </row>
    <row r="1364" spans="18:18">
      <c r="R1364" s="8"/>
    </row>
    <row r="1365" spans="18:18">
      <c r="R1365" s="8"/>
    </row>
    <row r="1366" spans="18:18">
      <c r="R1366" s="8"/>
    </row>
    <row r="1367" spans="18:18">
      <c r="R1367" s="8"/>
    </row>
    <row r="1368" spans="18:18">
      <c r="R1368" s="8"/>
    </row>
    <row r="1369" spans="18:18">
      <c r="R1369" s="8"/>
    </row>
    <row r="1370" spans="18:18">
      <c r="R1370" s="8"/>
    </row>
    <row r="1371" spans="18:18">
      <c r="R1371" s="8"/>
    </row>
    <row r="1372" spans="18:18">
      <c r="R1372" s="8"/>
    </row>
    <row r="1373" spans="18:18">
      <c r="R1373" s="8"/>
    </row>
    <row r="1374" spans="18:18">
      <c r="R1374" s="8"/>
    </row>
    <row r="1375" spans="18:18">
      <c r="R1375" s="8"/>
    </row>
    <row r="1376" spans="18:18">
      <c r="R1376" s="8"/>
    </row>
    <row r="1377" spans="18:18">
      <c r="R1377" s="8"/>
    </row>
    <row r="1378" spans="18:18">
      <c r="R1378" s="8"/>
    </row>
    <row r="1379" spans="18:18">
      <c r="R1379" s="8"/>
    </row>
    <row r="1380" spans="18:18">
      <c r="R1380" s="8"/>
    </row>
    <row r="1381" spans="18:18">
      <c r="R1381" s="8"/>
    </row>
    <row r="1382" spans="18:18">
      <c r="R1382" s="8"/>
    </row>
    <row r="1383" spans="18:18">
      <c r="R1383" s="8"/>
    </row>
    <row r="1384" spans="18:18">
      <c r="R1384" s="8"/>
    </row>
    <row r="1385" spans="18:18">
      <c r="R1385" s="8"/>
    </row>
    <row r="1386" spans="18:18">
      <c r="R1386" s="8"/>
    </row>
    <row r="1387" spans="18:18">
      <c r="R1387" s="8"/>
    </row>
    <row r="1388" spans="18:18">
      <c r="R1388" s="8"/>
    </row>
    <row r="1389" spans="18:18">
      <c r="R1389" s="8"/>
    </row>
    <row r="1390" spans="18:18">
      <c r="R1390" s="8"/>
    </row>
    <row r="1391" spans="18:18">
      <c r="R1391" s="8"/>
    </row>
    <row r="1392" spans="18:18">
      <c r="R1392" s="8"/>
    </row>
    <row r="1393" spans="18:18">
      <c r="R1393" s="8"/>
    </row>
    <row r="1394" spans="18:18">
      <c r="R1394" s="8"/>
    </row>
    <row r="1395" spans="18:18">
      <c r="R1395" s="8"/>
    </row>
    <row r="1396" spans="18:18">
      <c r="R1396" s="8"/>
    </row>
    <row r="1397" spans="18:18">
      <c r="R1397" s="8"/>
    </row>
    <row r="1398" spans="18:18">
      <c r="R1398" s="8"/>
    </row>
    <row r="1399" spans="18:18">
      <c r="R1399" s="8"/>
    </row>
    <row r="1400" spans="18:18">
      <c r="R1400" s="8"/>
    </row>
    <row r="1401" spans="18:18">
      <c r="R1401" s="8"/>
    </row>
    <row r="1402" spans="18:18">
      <c r="R1402" s="8"/>
    </row>
    <row r="1403" spans="18:18">
      <c r="R1403" s="8"/>
    </row>
    <row r="1404" spans="18:18">
      <c r="R1404" s="8"/>
    </row>
    <row r="1405" spans="18:18">
      <c r="R1405" s="8"/>
    </row>
    <row r="1406" spans="18:18">
      <c r="R1406" s="8"/>
    </row>
    <row r="1407" spans="18:18">
      <c r="R1407" s="8"/>
    </row>
    <row r="1408" spans="18:18">
      <c r="R1408" s="8"/>
    </row>
    <row r="1409" spans="18:18">
      <c r="R1409" s="8"/>
    </row>
    <row r="1410" spans="18:18">
      <c r="R1410" s="8"/>
    </row>
    <row r="1411" spans="18:18">
      <c r="R1411" s="8"/>
    </row>
    <row r="1412" spans="18:18">
      <c r="R1412" s="8"/>
    </row>
    <row r="1413" spans="18:18">
      <c r="R1413" s="8"/>
    </row>
    <row r="1414" spans="18:18">
      <c r="R1414" s="8"/>
    </row>
    <row r="1415" spans="18:18">
      <c r="R1415" s="8"/>
    </row>
    <row r="1416" spans="18:18">
      <c r="R1416" s="8"/>
    </row>
    <row r="1417" spans="18:18">
      <c r="R1417" s="8"/>
    </row>
    <row r="1418" spans="18:18">
      <c r="R1418" s="8"/>
    </row>
    <row r="1419" spans="18:18">
      <c r="R1419" s="8"/>
    </row>
    <row r="1420" spans="18:18">
      <c r="R1420" s="8"/>
    </row>
    <row r="1421" spans="18:18">
      <c r="R1421" s="8"/>
    </row>
    <row r="1422" spans="18:18">
      <c r="R1422" s="8"/>
    </row>
    <row r="1423" spans="18:18">
      <c r="R1423" s="8"/>
    </row>
    <row r="1424" spans="18:18">
      <c r="R1424" s="8"/>
    </row>
    <row r="1425" spans="18:18">
      <c r="R1425" s="8"/>
    </row>
    <row r="1426" spans="18:18">
      <c r="R1426" s="8"/>
    </row>
    <row r="1427" spans="18:18">
      <c r="R1427" s="8"/>
    </row>
    <row r="1428" spans="18:18">
      <c r="R1428" s="8"/>
    </row>
    <row r="1429" spans="18:18">
      <c r="R1429" s="8"/>
    </row>
    <row r="1430" spans="18:18">
      <c r="R1430" s="8"/>
    </row>
    <row r="1431" spans="18:18">
      <c r="R1431" s="8"/>
    </row>
    <row r="1432" spans="18:18">
      <c r="R1432" s="8"/>
    </row>
    <row r="1433" spans="18:18">
      <c r="R1433" s="8"/>
    </row>
    <row r="1434" spans="18:18">
      <c r="R1434" s="8"/>
    </row>
    <row r="1435" spans="18:18">
      <c r="R1435" s="8"/>
    </row>
    <row r="1436" spans="18:18">
      <c r="R1436" s="8"/>
    </row>
    <row r="1437" spans="18:18">
      <c r="R1437" s="8"/>
    </row>
    <row r="1438" spans="18:18">
      <c r="R1438" s="8"/>
    </row>
    <row r="1439" spans="18:18">
      <c r="R1439" s="8"/>
    </row>
    <row r="1440" spans="18:18">
      <c r="R1440" s="8"/>
    </row>
    <row r="1441" spans="18:18">
      <c r="R1441" s="8"/>
    </row>
    <row r="1442" spans="18:18">
      <c r="R1442" s="8"/>
    </row>
    <row r="1443" spans="18:18">
      <c r="R1443" s="8"/>
    </row>
    <row r="1444" spans="18:18">
      <c r="R1444" s="8"/>
    </row>
    <row r="1445" spans="18:18">
      <c r="R1445" s="8"/>
    </row>
    <row r="1446" spans="18:18">
      <c r="R1446" s="8"/>
    </row>
    <row r="1447" spans="18:18">
      <c r="R1447" s="8"/>
    </row>
    <row r="1448" spans="18:18">
      <c r="R1448" s="8"/>
    </row>
    <row r="1449" spans="18:18">
      <c r="R1449" s="8"/>
    </row>
    <row r="1450" spans="18:18">
      <c r="R1450" s="8"/>
    </row>
    <row r="1451" spans="18:18">
      <c r="R1451" s="8"/>
    </row>
    <row r="1452" spans="18:18">
      <c r="R1452" s="8"/>
    </row>
    <row r="1453" spans="18:18">
      <c r="R1453" s="8"/>
    </row>
    <row r="1454" spans="18:18">
      <c r="R1454" s="8"/>
    </row>
    <row r="1455" spans="18:18">
      <c r="R1455" s="8"/>
    </row>
    <row r="1456" spans="18:18">
      <c r="R1456" s="8"/>
    </row>
    <row r="1457" spans="18:18">
      <c r="R1457" s="8"/>
    </row>
    <row r="1458" spans="18:18">
      <c r="R1458" s="8"/>
    </row>
    <row r="1459" spans="18:18">
      <c r="R1459" s="8"/>
    </row>
    <row r="1460" spans="18:18">
      <c r="R1460" s="8"/>
    </row>
    <row r="1461" spans="18:18">
      <c r="R1461" s="8"/>
    </row>
    <row r="1462" spans="18:18">
      <c r="R1462" s="8"/>
    </row>
    <row r="1463" spans="18:18">
      <c r="R1463" s="8"/>
    </row>
    <row r="1464" spans="18:18">
      <c r="R1464" s="8"/>
    </row>
    <row r="1465" spans="18:18">
      <c r="R1465" s="8"/>
    </row>
    <row r="1466" spans="18:18">
      <c r="R1466" s="8"/>
    </row>
    <row r="1467" spans="18:18">
      <c r="R1467" s="8"/>
    </row>
    <row r="1468" spans="18:18">
      <c r="R1468" s="8"/>
    </row>
    <row r="1469" spans="18:18">
      <c r="R1469" s="8"/>
    </row>
    <row r="1470" spans="18:18">
      <c r="R1470" s="8"/>
    </row>
    <row r="1471" spans="18:18">
      <c r="R1471" s="8"/>
    </row>
    <row r="1472" spans="18:18">
      <c r="R1472" s="8"/>
    </row>
    <row r="1473" spans="18:18">
      <c r="R1473" s="8"/>
    </row>
    <row r="1474" spans="18:18">
      <c r="R1474" s="8"/>
    </row>
    <row r="1475" spans="18:18">
      <c r="R1475" s="8"/>
    </row>
    <row r="1476" spans="18:18">
      <c r="R1476" s="8"/>
    </row>
    <row r="1477" spans="18:18">
      <c r="R1477" s="8"/>
    </row>
    <row r="1478" spans="18:18">
      <c r="R1478" s="8"/>
    </row>
    <row r="1479" spans="18:18">
      <c r="R1479" s="8"/>
    </row>
    <row r="1480" spans="18:18">
      <c r="R1480" s="8"/>
    </row>
    <row r="1481" spans="18:18">
      <c r="R1481" s="8"/>
    </row>
    <row r="1482" spans="18:18">
      <c r="R1482" s="8"/>
    </row>
    <row r="1483" spans="18:18">
      <c r="R1483" s="8"/>
    </row>
    <row r="1484" spans="18:18">
      <c r="R1484" s="8"/>
    </row>
    <row r="1485" spans="18:18">
      <c r="R1485" s="8"/>
    </row>
    <row r="1486" spans="18:18">
      <c r="R1486" s="8"/>
    </row>
    <row r="1487" spans="18:18">
      <c r="R1487" s="8"/>
    </row>
    <row r="1488" spans="18:18">
      <c r="R1488" s="8"/>
    </row>
    <row r="1489" spans="18:18">
      <c r="R1489" s="8"/>
    </row>
    <row r="1490" spans="18:18">
      <c r="R1490" s="8"/>
    </row>
    <row r="1491" spans="18:18">
      <c r="R1491" s="8"/>
    </row>
    <row r="1492" spans="18:18">
      <c r="R1492" s="8"/>
    </row>
    <row r="1493" spans="18:18">
      <c r="R1493" s="8"/>
    </row>
    <row r="1494" spans="18:18">
      <c r="R1494" s="8"/>
    </row>
    <row r="1495" spans="18:18">
      <c r="R1495" s="8"/>
    </row>
    <row r="1496" spans="18:18">
      <c r="R1496" s="8"/>
    </row>
    <row r="1497" spans="18:18">
      <c r="R1497" s="8"/>
    </row>
    <row r="1498" spans="18:18">
      <c r="R1498" s="8"/>
    </row>
    <row r="1499" spans="18:18">
      <c r="R1499" s="8"/>
    </row>
    <row r="1500" spans="18:18">
      <c r="R1500" s="8"/>
    </row>
    <row r="1501" spans="18:18">
      <c r="R1501" s="8"/>
    </row>
    <row r="1502" spans="18:18">
      <c r="R1502" s="8"/>
    </row>
    <row r="1503" spans="18:18">
      <c r="R1503" s="8"/>
    </row>
    <row r="1504" spans="18:18">
      <c r="R1504" s="8"/>
    </row>
    <row r="1505" spans="18:18">
      <c r="R1505" s="8"/>
    </row>
    <row r="1506" spans="18:18">
      <c r="R1506" s="8"/>
    </row>
    <row r="1507" spans="18:18">
      <c r="R1507" s="8"/>
    </row>
    <row r="1508" spans="18:18">
      <c r="R1508" s="8"/>
    </row>
    <row r="1509" spans="18:18">
      <c r="R1509" s="8"/>
    </row>
    <row r="1510" spans="18:18">
      <c r="R1510" s="8"/>
    </row>
    <row r="1511" spans="18:18">
      <c r="R1511" s="8"/>
    </row>
    <row r="1512" spans="18:18">
      <c r="R1512" s="8"/>
    </row>
    <row r="1513" spans="18:18">
      <c r="R1513" s="8"/>
    </row>
    <row r="1514" spans="18:18">
      <c r="R1514" s="8"/>
    </row>
    <row r="1515" spans="18:18">
      <c r="R1515" s="8"/>
    </row>
    <row r="1516" spans="18:18">
      <c r="R1516" s="8"/>
    </row>
    <row r="1517" spans="18:18">
      <c r="R1517" s="8"/>
    </row>
    <row r="1518" spans="18:18">
      <c r="R1518" s="8"/>
    </row>
    <row r="1519" spans="18:18">
      <c r="R1519" s="8"/>
    </row>
    <row r="1520" spans="18:18">
      <c r="R1520" s="8"/>
    </row>
    <row r="1521" spans="18:18">
      <c r="R1521" s="8"/>
    </row>
    <row r="1522" spans="18:18">
      <c r="R1522" s="8"/>
    </row>
    <row r="1523" spans="18:18">
      <c r="R1523" s="8"/>
    </row>
    <row r="1524" spans="18:18">
      <c r="R1524" s="8"/>
    </row>
    <row r="1525" spans="18:18">
      <c r="R1525" s="8"/>
    </row>
    <row r="1526" spans="18:18">
      <c r="R1526" s="8"/>
    </row>
    <row r="1527" spans="18:18">
      <c r="R1527" s="8"/>
    </row>
    <row r="1528" spans="18:18">
      <c r="R1528" s="8"/>
    </row>
    <row r="1529" spans="18:18">
      <c r="R1529" s="8"/>
    </row>
    <row r="1530" spans="18:18">
      <c r="R1530" s="8"/>
    </row>
    <row r="1531" spans="18:18">
      <c r="R1531" s="8"/>
    </row>
    <row r="1532" spans="18:18">
      <c r="R1532" s="8"/>
    </row>
    <row r="1533" spans="18:18">
      <c r="R1533" s="8"/>
    </row>
    <row r="1534" spans="18:18">
      <c r="R1534" s="8"/>
    </row>
    <row r="1535" spans="18:18">
      <c r="R1535" s="8"/>
    </row>
    <row r="1536" spans="18:18">
      <c r="R1536" s="8"/>
    </row>
    <row r="1537" spans="18:18">
      <c r="R1537" s="8"/>
    </row>
    <row r="1538" spans="18:18">
      <c r="R1538" s="8"/>
    </row>
    <row r="1539" spans="18:18">
      <c r="R1539" s="8"/>
    </row>
    <row r="1540" spans="18:18">
      <c r="R1540" s="8"/>
    </row>
    <row r="1541" spans="18:18">
      <c r="R1541" s="8"/>
    </row>
    <row r="1542" spans="18:18">
      <c r="R1542" s="8"/>
    </row>
    <row r="1543" spans="18:18">
      <c r="R1543" s="8"/>
    </row>
    <row r="1544" spans="18:18">
      <c r="R1544" s="8"/>
    </row>
    <row r="1545" spans="18:18">
      <c r="R1545" s="8"/>
    </row>
    <row r="1546" spans="18:18">
      <c r="R1546" s="8"/>
    </row>
    <row r="1547" spans="18:18">
      <c r="R1547" s="8"/>
    </row>
    <row r="1548" spans="18:18">
      <c r="R1548" s="8"/>
    </row>
    <row r="1549" spans="18:18">
      <c r="R1549" s="8"/>
    </row>
    <row r="1550" spans="18:18">
      <c r="R1550" s="8"/>
    </row>
    <row r="1551" spans="18:18">
      <c r="R1551" s="8"/>
    </row>
    <row r="1552" spans="18:18">
      <c r="R1552" s="8"/>
    </row>
    <row r="1553" spans="18:18">
      <c r="R1553" s="8"/>
    </row>
    <row r="1554" spans="18:18">
      <c r="R1554" s="8"/>
    </row>
    <row r="1555" spans="18:18">
      <c r="R1555" s="8"/>
    </row>
    <row r="1556" spans="18:18">
      <c r="R1556" s="8"/>
    </row>
    <row r="1557" spans="18:18">
      <c r="R1557" s="8"/>
    </row>
    <row r="1558" spans="18:18">
      <c r="R1558" s="8"/>
    </row>
    <row r="1559" spans="18:18">
      <c r="R1559" s="8"/>
    </row>
    <row r="1560" spans="18:18">
      <c r="R1560" s="8"/>
    </row>
    <row r="1561" spans="18:18">
      <c r="R1561" s="8"/>
    </row>
    <row r="1562" spans="18:18">
      <c r="R1562" s="8"/>
    </row>
    <row r="1563" spans="18:18">
      <c r="R1563" s="8"/>
    </row>
    <row r="1564" spans="18:18">
      <c r="R1564" s="8"/>
    </row>
    <row r="1565" spans="18:18">
      <c r="R1565" s="8"/>
    </row>
    <row r="1566" spans="18:18">
      <c r="R1566" s="8"/>
    </row>
    <row r="1567" spans="18:18">
      <c r="R1567" s="8"/>
    </row>
    <row r="1568" spans="18:18">
      <c r="R1568" s="8"/>
    </row>
    <row r="1569" spans="18:18">
      <c r="R1569" s="8"/>
    </row>
    <row r="1570" spans="18:18">
      <c r="R1570" s="8"/>
    </row>
    <row r="1571" spans="18:18">
      <c r="R1571" s="8"/>
    </row>
    <row r="1572" spans="18:18">
      <c r="R1572" s="8"/>
    </row>
    <row r="1573" spans="18:18">
      <c r="R1573" s="8"/>
    </row>
    <row r="1574" spans="18:18">
      <c r="R1574" s="8"/>
    </row>
    <row r="1575" spans="18:18">
      <c r="R1575" s="8"/>
    </row>
    <row r="1576" spans="18:18">
      <c r="R1576" s="8"/>
    </row>
    <row r="1577" spans="18:18">
      <c r="R1577" s="8"/>
    </row>
    <row r="1578" spans="18:18">
      <c r="R1578" s="8"/>
    </row>
    <row r="1579" spans="18:18">
      <c r="R1579" s="8"/>
    </row>
    <row r="1580" spans="18:18">
      <c r="R1580" s="8"/>
    </row>
    <row r="1581" spans="18:18">
      <c r="R1581" s="8"/>
    </row>
    <row r="1582" spans="18:18">
      <c r="R1582" s="8"/>
    </row>
    <row r="1583" spans="18:18">
      <c r="R1583" s="8"/>
    </row>
    <row r="1584" spans="18:18">
      <c r="R1584" s="8"/>
    </row>
    <row r="1585" spans="18:18">
      <c r="R1585" s="8"/>
    </row>
    <row r="1586" spans="18:18">
      <c r="R1586" s="8"/>
    </row>
    <row r="1587" spans="18:18">
      <c r="R1587" s="8"/>
    </row>
    <row r="1588" spans="18:18">
      <c r="R1588" s="8"/>
    </row>
    <row r="1589" spans="18:18">
      <c r="R1589" s="8"/>
    </row>
    <row r="1590" spans="18:18">
      <c r="R1590" s="8"/>
    </row>
    <row r="1591" spans="18:18">
      <c r="R1591" s="8"/>
    </row>
    <row r="1592" spans="18:18">
      <c r="R1592" s="8"/>
    </row>
    <row r="1593" spans="18:18">
      <c r="R1593" s="8"/>
    </row>
    <row r="1594" spans="18:18">
      <c r="R1594" s="8"/>
    </row>
    <row r="1595" spans="18:18">
      <c r="R1595" s="8"/>
    </row>
    <row r="1596" spans="18:18">
      <c r="R1596" s="8"/>
    </row>
    <row r="1597" spans="18:18">
      <c r="R1597" s="8"/>
    </row>
    <row r="1598" spans="18:18">
      <c r="R1598" s="8"/>
    </row>
    <row r="1599" spans="18:18">
      <c r="R1599" s="8"/>
    </row>
    <row r="1600" spans="18:18">
      <c r="R1600" s="8"/>
    </row>
    <row r="1601" spans="18:18">
      <c r="R1601" s="8"/>
    </row>
    <row r="1602" spans="18:18">
      <c r="R1602" s="8"/>
    </row>
    <row r="1603" spans="18:18">
      <c r="R1603" s="8"/>
    </row>
    <row r="1604" spans="18:18">
      <c r="R1604" s="8"/>
    </row>
    <row r="1605" spans="18:18">
      <c r="R1605" s="8"/>
    </row>
    <row r="1606" spans="18:18">
      <c r="R1606" s="8"/>
    </row>
    <row r="1607" spans="18:18">
      <c r="R1607" s="8"/>
    </row>
    <row r="1608" spans="18:18">
      <c r="R1608" s="8"/>
    </row>
    <row r="1609" spans="18:18">
      <c r="R1609" s="8"/>
    </row>
    <row r="1610" spans="18:18">
      <c r="R1610" s="8"/>
    </row>
    <row r="1611" spans="18:18">
      <c r="R1611" s="8"/>
    </row>
    <row r="1612" spans="18:18">
      <c r="R1612" s="8"/>
    </row>
    <row r="1613" spans="18:18">
      <c r="R1613" s="8"/>
    </row>
    <row r="1614" spans="18:18">
      <c r="R1614" s="8"/>
    </row>
    <row r="1615" spans="18:18">
      <c r="R1615" s="8"/>
    </row>
    <row r="1616" spans="18:18">
      <c r="R1616" s="8"/>
    </row>
    <row r="1617" spans="18:18">
      <c r="R1617" s="8"/>
    </row>
    <row r="1618" spans="18:18">
      <c r="R1618" s="8"/>
    </row>
    <row r="1619" spans="18:18">
      <c r="R1619" s="8"/>
    </row>
    <row r="1620" spans="18:18">
      <c r="R1620" s="8"/>
    </row>
    <row r="1621" spans="18:18">
      <c r="R1621" s="8"/>
    </row>
    <row r="1622" spans="18:18">
      <c r="R1622" s="8"/>
    </row>
    <row r="1623" spans="18:18">
      <c r="R1623" s="8"/>
    </row>
    <row r="1624" spans="18:18">
      <c r="R1624" s="8"/>
    </row>
    <row r="1625" spans="18:18">
      <c r="R1625" s="8"/>
    </row>
    <row r="1626" spans="18:18">
      <c r="R1626" s="8"/>
    </row>
    <row r="1627" spans="18:18">
      <c r="R1627" s="8"/>
    </row>
    <row r="1628" spans="18:18">
      <c r="R1628" s="8"/>
    </row>
    <row r="1629" spans="18:18">
      <c r="R1629" s="8"/>
    </row>
    <row r="1630" spans="18:18">
      <c r="R1630" s="8"/>
    </row>
    <row r="1631" spans="18:18">
      <c r="R1631" s="8"/>
    </row>
    <row r="1632" spans="18:18">
      <c r="R1632" s="8"/>
    </row>
    <row r="1633" spans="18:18">
      <c r="R1633" s="8"/>
    </row>
    <row r="1634" spans="18:18">
      <c r="R1634" s="8"/>
    </row>
    <row r="1635" spans="18:18">
      <c r="R1635" s="8"/>
    </row>
    <row r="1636" spans="18:18">
      <c r="R1636" s="8"/>
    </row>
    <row r="1637" spans="18:18">
      <c r="R1637" s="8"/>
    </row>
    <row r="1638" spans="18:18">
      <c r="R1638" s="8"/>
    </row>
    <row r="1639" spans="18:18">
      <c r="R1639" s="8"/>
    </row>
    <row r="1640" spans="18:18">
      <c r="R1640" s="8"/>
    </row>
    <row r="1641" spans="18:18">
      <c r="R1641" s="8"/>
    </row>
    <row r="1642" spans="18:18">
      <c r="R1642" s="8"/>
    </row>
    <row r="1643" spans="18:18">
      <c r="R1643" s="8"/>
    </row>
    <row r="1644" spans="18:18">
      <c r="R1644" s="8"/>
    </row>
    <row r="1645" spans="18:18">
      <c r="R1645" s="8"/>
    </row>
    <row r="1646" spans="18:18">
      <c r="R1646" s="8"/>
    </row>
    <row r="1647" spans="18:18">
      <c r="R1647" s="8"/>
    </row>
    <row r="1648" spans="18:18">
      <c r="R1648" s="8"/>
    </row>
    <row r="1649" spans="18:18">
      <c r="R1649" s="8"/>
    </row>
    <row r="1650" spans="18:18">
      <c r="R1650" s="8"/>
    </row>
    <row r="1651" spans="18:18">
      <c r="R1651" s="8"/>
    </row>
    <row r="1652" spans="18:18">
      <c r="R1652" s="8"/>
    </row>
    <row r="1653" spans="18:18">
      <c r="R1653" s="8"/>
    </row>
    <row r="1654" spans="18:18">
      <c r="R1654" s="8"/>
    </row>
    <row r="1655" spans="18:18">
      <c r="R1655" s="8"/>
    </row>
    <row r="1656" spans="18:18">
      <c r="R1656" s="8"/>
    </row>
    <row r="1657" spans="18:18">
      <c r="R1657" s="8"/>
    </row>
    <row r="1658" spans="18:18">
      <c r="R1658" s="8"/>
    </row>
    <row r="1659" spans="18:18">
      <c r="R1659" s="8"/>
    </row>
    <row r="1660" spans="18:18">
      <c r="R1660" s="8"/>
    </row>
    <row r="1661" spans="18:18">
      <c r="R1661" s="8"/>
    </row>
    <row r="1662" spans="18:18">
      <c r="R1662" s="8"/>
    </row>
    <row r="1663" spans="18:18">
      <c r="R1663" s="8"/>
    </row>
    <row r="1664" spans="18:18">
      <c r="R1664" s="8"/>
    </row>
    <row r="1665" spans="18:18">
      <c r="R1665" s="8"/>
    </row>
    <row r="1666" spans="18:18">
      <c r="R1666" s="8"/>
    </row>
    <row r="1667" spans="18:18">
      <c r="R1667" s="8"/>
    </row>
    <row r="1668" spans="18:18">
      <c r="R1668" s="8"/>
    </row>
    <row r="1669" spans="18:18">
      <c r="R1669" s="8"/>
    </row>
    <row r="1670" spans="18:18">
      <c r="R1670" s="8"/>
    </row>
    <row r="1671" spans="18:18">
      <c r="R1671" s="8"/>
    </row>
    <row r="1672" spans="18:18">
      <c r="R1672" s="8"/>
    </row>
    <row r="1673" spans="18:18">
      <c r="R1673" s="8"/>
    </row>
    <row r="1674" spans="18:18">
      <c r="R1674" s="8"/>
    </row>
    <row r="1675" spans="18:18">
      <c r="R1675" s="8"/>
    </row>
    <row r="1676" spans="18:18">
      <c r="R1676" s="8"/>
    </row>
    <row r="1677" spans="18:18">
      <c r="R1677" s="8"/>
    </row>
    <row r="1678" spans="18:18">
      <c r="R1678" s="8"/>
    </row>
    <row r="1679" spans="18:18">
      <c r="R1679" s="8"/>
    </row>
    <row r="1680" spans="18:18">
      <c r="R1680" s="8"/>
    </row>
    <row r="1681" spans="18:18">
      <c r="R1681" s="8"/>
    </row>
    <row r="1682" spans="18:18">
      <c r="R1682" s="8"/>
    </row>
    <row r="1683" spans="18:18">
      <c r="R1683" s="8"/>
    </row>
    <row r="1684" spans="18:18">
      <c r="R1684" s="8"/>
    </row>
    <row r="1685" spans="18:18">
      <c r="R1685" s="8"/>
    </row>
    <row r="1686" spans="18:18">
      <c r="R1686" s="8"/>
    </row>
    <row r="1687" spans="18:18">
      <c r="R1687" s="8"/>
    </row>
    <row r="1688" spans="18:18">
      <c r="R1688" s="8"/>
    </row>
    <row r="1689" spans="18:18">
      <c r="R1689" s="8"/>
    </row>
    <row r="1690" spans="18:18">
      <c r="R1690" s="8"/>
    </row>
    <row r="1691" spans="18:18">
      <c r="R1691" s="8"/>
    </row>
    <row r="1692" spans="18:18">
      <c r="R1692" s="8"/>
    </row>
    <row r="1693" spans="18:18">
      <c r="R1693" s="8"/>
    </row>
    <row r="1694" spans="18:18">
      <c r="R1694" s="8"/>
    </row>
    <row r="1695" spans="18:18">
      <c r="R1695" s="8"/>
    </row>
    <row r="1696" spans="18:18">
      <c r="R1696" s="8"/>
    </row>
    <row r="1697" spans="18:18">
      <c r="R1697" s="8"/>
    </row>
    <row r="1698" spans="18:18">
      <c r="R1698" s="8"/>
    </row>
    <row r="1699" spans="18:18">
      <c r="R1699" s="8"/>
    </row>
    <row r="1700" spans="18:18">
      <c r="R1700" s="8"/>
    </row>
    <row r="1701" spans="18:18">
      <c r="R1701" s="8"/>
    </row>
    <row r="1702" spans="18:18">
      <c r="R1702" s="8"/>
    </row>
    <row r="1703" spans="18:18">
      <c r="R1703" s="8"/>
    </row>
    <row r="1704" spans="18:18">
      <c r="R1704" s="8"/>
    </row>
    <row r="1705" spans="18:18">
      <c r="R1705" s="8"/>
    </row>
    <row r="1706" spans="18:18">
      <c r="R1706" s="8"/>
    </row>
    <row r="1707" spans="18:18">
      <c r="R1707" s="8"/>
    </row>
    <row r="1708" spans="18:18">
      <c r="R1708" s="8"/>
    </row>
    <row r="1709" spans="18:18">
      <c r="R1709" s="8"/>
    </row>
    <row r="1710" spans="18:18">
      <c r="R1710" s="8"/>
    </row>
    <row r="1711" spans="18:18">
      <c r="R1711" s="8"/>
    </row>
    <row r="1712" spans="18:18">
      <c r="R1712" s="8"/>
    </row>
    <row r="1713" spans="18:18">
      <c r="R1713" s="8"/>
    </row>
    <row r="1714" spans="18:18">
      <c r="R1714" s="8"/>
    </row>
    <row r="1715" spans="18:18">
      <c r="R1715" s="8"/>
    </row>
    <row r="1716" spans="18:18">
      <c r="R1716" s="8"/>
    </row>
    <row r="1717" spans="18:18">
      <c r="R1717" s="8"/>
    </row>
    <row r="1718" spans="18:18">
      <c r="R1718" s="8"/>
    </row>
    <row r="1719" spans="18:18">
      <c r="R1719" s="8"/>
    </row>
    <row r="1720" spans="18:18">
      <c r="R1720" s="8"/>
    </row>
    <row r="1721" spans="18:18">
      <c r="R1721" s="8"/>
    </row>
    <row r="1722" spans="18:18">
      <c r="R1722" s="8"/>
    </row>
    <row r="1723" spans="18:18">
      <c r="R1723" s="8"/>
    </row>
    <row r="1724" spans="18:18">
      <c r="R1724" s="8"/>
    </row>
    <row r="1725" spans="18:18">
      <c r="R1725" s="8"/>
    </row>
    <row r="1726" spans="18:18">
      <c r="R1726" s="8"/>
    </row>
    <row r="1727" spans="18:18">
      <c r="R1727" s="8"/>
    </row>
    <row r="1728" spans="18:18">
      <c r="R1728" s="8"/>
    </row>
    <row r="1729" spans="18:18">
      <c r="R1729" s="8"/>
    </row>
    <row r="1730" spans="18:18">
      <c r="R1730" s="8"/>
    </row>
    <row r="1731" spans="18:18">
      <c r="R1731" s="8"/>
    </row>
    <row r="1732" spans="18:18">
      <c r="R1732" s="8"/>
    </row>
    <row r="1733" spans="18:18">
      <c r="R1733" s="8"/>
    </row>
    <row r="1734" spans="18:18">
      <c r="R1734" s="8"/>
    </row>
    <row r="1735" spans="18:18">
      <c r="R1735" s="8"/>
    </row>
    <row r="1736" spans="18:18">
      <c r="R1736" s="8"/>
    </row>
    <row r="1737" spans="18:18">
      <c r="R1737" s="8"/>
    </row>
    <row r="1738" spans="18:18">
      <c r="R1738" s="8"/>
    </row>
    <row r="1739" spans="18:18">
      <c r="R1739" s="8"/>
    </row>
    <row r="1740" spans="18:18">
      <c r="R1740" s="8"/>
    </row>
    <row r="1741" spans="18:18">
      <c r="R1741" s="8"/>
    </row>
    <row r="1742" spans="18:18">
      <c r="R1742" s="8"/>
    </row>
    <row r="1743" spans="18:18">
      <c r="R1743" s="8"/>
    </row>
    <row r="1744" spans="18:18">
      <c r="R1744" s="8"/>
    </row>
    <row r="1745" spans="18:18">
      <c r="R1745" s="8"/>
    </row>
    <row r="1746" spans="18:18">
      <c r="R1746" s="8"/>
    </row>
    <row r="1747" spans="18:18">
      <c r="R1747" s="8"/>
    </row>
    <row r="1748" spans="18:18">
      <c r="R1748" s="8"/>
    </row>
    <row r="1749" spans="18:18">
      <c r="R1749" s="8"/>
    </row>
    <row r="1750" spans="18:18">
      <c r="R1750" s="8"/>
    </row>
    <row r="1751" spans="18:18">
      <c r="R1751" s="8"/>
    </row>
    <row r="1752" spans="18:18">
      <c r="R1752" s="8"/>
    </row>
    <row r="1753" spans="18:18">
      <c r="R1753" s="8"/>
    </row>
    <row r="1754" spans="18:18">
      <c r="R1754" s="8"/>
    </row>
    <row r="1755" spans="18:18">
      <c r="R1755" s="8"/>
    </row>
    <row r="1756" spans="18:18">
      <c r="R1756" s="8"/>
    </row>
    <row r="1757" spans="18:18">
      <c r="R1757" s="8"/>
    </row>
    <row r="1758" spans="18:18">
      <c r="R1758" s="8"/>
    </row>
    <row r="1759" spans="18:18">
      <c r="R1759" s="8"/>
    </row>
    <row r="1760" spans="18:18">
      <c r="R1760" s="8"/>
    </row>
    <row r="1761" spans="18:18">
      <c r="R1761" s="8"/>
    </row>
    <row r="1762" spans="18:18">
      <c r="R1762" s="8"/>
    </row>
    <row r="1763" spans="18:18">
      <c r="R1763" s="8"/>
    </row>
    <row r="1764" spans="18:18">
      <c r="R1764" s="8"/>
    </row>
    <row r="1765" spans="18:18">
      <c r="R1765" s="8"/>
    </row>
    <row r="1766" spans="18:18">
      <c r="R1766" s="8"/>
    </row>
    <row r="1767" spans="18:18">
      <c r="R1767" s="8"/>
    </row>
    <row r="1768" spans="18:18">
      <c r="R1768" s="8"/>
    </row>
    <row r="1769" spans="18:18">
      <c r="R1769" s="8"/>
    </row>
    <row r="1770" spans="18:18">
      <c r="R1770" s="8"/>
    </row>
    <row r="1771" spans="18:18">
      <c r="R1771" s="8"/>
    </row>
    <row r="1772" spans="18:18">
      <c r="R1772" s="8"/>
    </row>
    <row r="1773" spans="18:18">
      <c r="R1773" s="8"/>
    </row>
    <row r="1774" spans="18:18">
      <c r="R1774" s="8"/>
    </row>
    <row r="1775" spans="18:18">
      <c r="R1775" s="8"/>
    </row>
    <row r="1776" spans="18:18">
      <c r="R1776" s="8"/>
    </row>
    <row r="1777" spans="18:18">
      <c r="R1777" s="8"/>
    </row>
    <row r="1778" spans="18:18">
      <c r="R1778" s="8"/>
    </row>
    <row r="1779" spans="18:18">
      <c r="R1779" s="8"/>
    </row>
    <row r="1780" spans="18:18">
      <c r="R1780" s="8"/>
    </row>
    <row r="1781" spans="18:18">
      <c r="R1781" s="8"/>
    </row>
    <row r="1782" spans="18:18">
      <c r="R1782" s="8"/>
    </row>
    <row r="1783" spans="18:18">
      <c r="R1783" s="8"/>
    </row>
    <row r="1784" spans="18:18">
      <c r="R1784" s="8"/>
    </row>
    <row r="1785" spans="18:18">
      <c r="R1785" s="8"/>
    </row>
    <row r="1786" spans="18:18">
      <c r="R1786" s="8"/>
    </row>
    <row r="1787" spans="18:18">
      <c r="R1787" s="8"/>
    </row>
    <row r="1788" spans="18:18">
      <c r="R1788" s="8"/>
    </row>
    <row r="1789" spans="18:18">
      <c r="R1789" s="8"/>
    </row>
    <row r="1790" spans="18:18">
      <c r="R1790" s="8"/>
    </row>
    <row r="1791" spans="18:18">
      <c r="R1791" s="8"/>
    </row>
    <row r="1792" spans="18:18">
      <c r="R1792" s="8"/>
    </row>
    <row r="1793" spans="18:18">
      <c r="R1793" s="8"/>
    </row>
    <row r="1794" spans="18:18">
      <c r="R1794" s="8"/>
    </row>
    <row r="1795" spans="18:18">
      <c r="R1795" s="8"/>
    </row>
    <row r="1796" spans="18:18">
      <c r="R1796" s="8"/>
    </row>
    <row r="1797" spans="18:18">
      <c r="R1797" s="8"/>
    </row>
    <row r="1798" spans="18:18">
      <c r="R1798" s="8"/>
    </row>
    <row r="1799" spans="18:18">
      <c r="R1799" s="8"/>
    </row>
    <row r="1800" spans="18:18">
      <c r="R1800" s="8"/>
    </row>
    <row r="1801" spans="18:18">
      <c r="R1801" s="8"/>
    </row>
    <row r="1802" spans="18:18">
      <c r="R1802" s="8"/>
    </row>
    <row r="1803" spans="18:18">
      <c r="R1803" s="8"/>
    </row>
    <row r="1804" spans="18:18">
      <c r="R1804" s="8"/>
    </row>
    <row r="1805" spans="18:18">
      <c r="R1805" s="8"/>
    </row>
    <row r="1806" spans="18:18">
      <c r="R1806" s="8"/>
    </row>
    <row r="1807" spans="18:18">
      <c r="R1807" s="8"/>
    </row>
    <row r="1808" spans="18:18">
      <c r="R1808" s="8"/>
    </row>
    <row r="1809" spans="18:18">
      <c r="R1809" s="8"/>
    </row>
    <row r="1810" spans="18:18">
      <c r="R1810" s="8"/>
    </row>
    <row r="1811" spans="18:18">
      <c r="R1811" s="8"/>
    </row>
    <row r="1812" spans="18:18">
      <c r="R1812" s="8"/>
    </row>
    <row r="1813" spans="18:18">
      <c r="R1813" s="8"/>
    </row>
    <row r="1814" spans="18:18">
      <c r="R1814" s="8"/>
    </row>
    <row r="1815" spans="18:18">
      <c r="R1815" s="8"/>
    </row>
    <row r="1816" spans="18:18">
      <c r="R1816" s="8"/>
    </row>
    <row r="1817" spans="18:18">
      <c r="R1817" s="8"/>
    </row>
    <row r="1818" spans="18:18">
      <c r="R1818" s="8"/>
    </row>
    <row r="1819" spans="18:18">
      <c r="R1819" s="8"/>
    </row>
    <row r="1820" spans="18:18">
      <c r="R1820" s="8"/>
    </row>
    <row r="1821" spans="18:18">
      <c r="R1821" s="8"/>
    </row>
    <row r="1822" spans="18:18">
      <c r="R1822" s="8"/>
    </row>
    <row r="1823" spans="18:18">
      <c r="R1823" s="8"/>
    </row>
    <row r="1824" spans="18:18">
      <c r="R1824" s="8"/>
    </row>
    <row r="1825" spans="18:18">
      <c r="R1825" s="8"/>
    </row>
    <row r="1826" spans="18:18">
      <c r="R1826" s="8"/>
    </row>
    <row r="1827" spans="18:18">
      <c r="R1827" s="8"/>
    </row>
    <row r="1828" spans="18:18">
      <c r="R1828" s="8"/>
    </row>
    <row r="1829" spans="18:18">
      <c r="R1829" s="8"/>
    </row>
    <row r="1830" spans="18:18">
      <c r="R1830" s="8"/>
    </row>
    <row r="1831" spans="18:18">
      <c r="R1831" s="8"/>
    </row>
    <row r="1832" spans="18:18">
      <c r="R1832" s="8"/>
    </row>
    <row r="1833" spans="18:18">
      <c r="R1833" s="8"/>
    </row>
    <row r="1834" spans="18:18">
      <c r="R1834" s="8"/>
    </row>
    <row r="1835" spans="18:18">
      <c r="R1835" s="8"/>
    </row>
    <row r="1836" spans="18:18">
      <c r="R1836" s="8"/>
    </row>
    <row r="1837" spans="18:18">
      <c r="R1837" s="8"/>
    </row>
    <row r="1838" spans="18:18">
      <c r="R1838" s="8"/>
    </row>
    <row r="1839" spans="18:18">
      <c r="R1839" s="8"/>
    </row>
    <row r="1840" spans="18:18">
      <c r="R1840" s="8"/>
    </row>
    <row r="1841" spans="18:18">
      <c r="R1841" s="8"/>
    </row>
    <row r="1842" spans="18:18">
      <c r="R1842" s="8"/>
    </row>
    <row r="1843" spans="18:18">
      <c r="R1843" s="8"/>
    </row>
    <row r="1844" spans="18:18">
      <c r="R1844" s="8"/>
    </row>
    <row r="1845" spans="18:18">
      <c r="R1845" s="8"/>
    </row>
    <row r="1846" spans="18:18">
      <c r="R1846" s="8"/>
    </row>
    <row r="1847" spans="18:18">
      <c r="R1847" s="8"/>
    </row>
    <row r="1848" spans="18:18">
      <c r="R1848" s="8"/>
    </row>
    <row r="1849" spans="18:18">
      <c r="R1849" s="8"/>
    </row>
    <row r="1850" spans="18:18">
      <c r="R1850" s="8"/>
    </row>
    <row r="1851" spans="18:18">
      <c r="R1851" s="8"/>
    </row>
    <row r="1852" spans="18:18">
      <c r="R1852" s="8"/>
    </row>
    <row r="1853" spans="18:18">
      <c r="R1853" s="8"/>
    </row>
    <row r="1854" spans="18:18">
      <c r="R1854" s="8"/>
    </row>
    <row r="1855" spans="18:18">
      <c r="R1855" s="8"/>
    </row>
    <row r="1856" spans="18:18">
      <c r="R1856" s="8"/>
    </row>
    <row r="1857" spans="18:18">
      <c r="R1857" s="8"/>
    </row>
    <row r="1858" spans="18:18">
      <c r="R1858" s="8"/>
    </row>
    <row r="1859" spans="18:18">
      <c r="R1859" s="8"/>
    </row>
    <row r="1860" spans="18:18">
      <c r="R1860" s="8"/>
    </row>
    <row r="1861" spans="18:18">
      <c r="R1861" s="8"/>
    </row>
    <row r="1862" spans="18:18">
      <c r="R1862" s="8"/>
    </row>
    <row r="1863" spans="18:18">
      <c r="R1863" s="8"/>
    </row>
    <row r="1864" spans="18:18">
      <c r="R1864" s="8"/>
    </row>
    <row r="1865" spans="18:18">
      <c r="R1865" s="8"/>
    </row>
    <row r="1866" spans="18:18">
      <c r="R1866" s="8"/>
    </row>
    <row r="1867" spans="18:18">
      <c r="R1867" s="8"/>
    </row>
    <row r="1868" spans="18:18">
      <c r="R1868" s="8"/>
    </row>
    <row r="1869" spans="18:18">
      <c r="R1869" s="8"/>
    </row>
    <row r="1870" spans="18:18">
      <c r="R1870" s="8"/>
    </row>
    <row r="1871" spans="18:18">
      <c r="R1871" s="8"/>
    </row>
    <row r="1872" spans="18:18">
      <c r="R1872" s="8"/>
    </row>
    <row r="1873" spans="18:18">
      <c r="R1873" s="8"/>
    </row>
    <row r="1874" spans="18:18">
      <c r="R1874" s="8"/>
    </row>
    <row r="1875" spans="18:18">
      <c r="R1875" s="8"/>
    </row>
    <row r="1876" spans="18:18">
      <c r="R1876" s="8"/>
    </row>
    <row r="1877" spans="18:18">
      <c r="R1877" s="8"/>
    </row>
    <row r="1878" spans="18:18">
      <c r="R1878" s="8"/>
    </row>
    <row r="1879" spans="18:18">
      <c r="R1879" s="8"/>
    </row>
    <row r="1880" spans="18:18">
      <c r="R1880" s="8"/>
    </row>
    <row r="1881" spans="18:18">
      <c r="R1881" s="8"/>
    </row>
    <row r="1882" spans="18:18">
      <c r="R1882" s="8"/>
    </row>
    <row r="1883" spans="18:18">
      <c r="R1883" s="8"/>
    </row>
    <row r="1884" spans="18:18">
      <c r="R1884" s="8"/>
    </row>
    <row r="1885" spans="18:18">
      <c r="R1885" s="8"/>
    </row>
    <row r="1886" spans="18:18">
      <c r="R1886" s="8"/>
    </row>
    <row r="1887" spans="18:18">
      <c r="R1887" s="8"/>
    </row>
    <row r="1888" spans="18:18">
      <c r="R1888" s="8"/>
    </row>
    <row r="1889" spans="18:18">
      <c r="R1889" s="8"/>
    </row>
    <row r="1890" spans="18:18">
      <c r="R1890" s="8"/>
    </row>
    <row r="1891" spans="18:18">
      <c r="R1891" s="8"/>
    </row>
    <row r="1892" spans="18:18">
      <c r="R1892" s="8"/>
    </row>
    <row r="1893" spans="18:18">
      <c r="R1893" s="8"/>
    </row>
    <row r="1894" spans="18:18">
      <c r="R1894" s="8"/>
    </row>
  </sheetData>
  <sheetProtection selectLockedCells="1" selectUnlockedCells="1"/>
  <dataConsolidate/>
  <mergeCells count="75">
    <mergeCell ref="D729:E729"/>
    <mergeCell ref="F707:J707"/>
    <mergeCell ref="F708:J708"/>
    <mergeCell ref="D710:E710"/>
    <mergeCell ref="D726:E726"/>
    <mergeCell ref="F726:J726"/>
    <mergeCell ref="F727:J727"/>
    <mergeCell ref="F673:J673"/>
    <mergeCell ref="F674:J674"/>
    <mergeCell ref="D676:E676"/>
    <mergeCell ref="D706:E706"/>
    <mergeCell ref="F706:J706"/>
    <mergeCell ref="D612:E612"/>
    <mergeCell ref="D670:E670"/>
    <mergeCell ref="F670:J670"/>
    <mergeCell ref="F671:J671"/>
    <mergeCell ref="F672:J672"/>
    <mergeCell ref="F606:J606"/>
    <mergeCell ref="F607:J607"/>
    <mergeCell ref="F608:J608"/>
    <mergeCell ref="F609:J609"/>
    <mergeCell ref="F610:J610"/>
    <mergeCell ref="D602:E602"/>
    <mergeCell ref="F602:J602"/>
    <mergeCell ref="F603:J603"/>
    <mergeCell ref="F604:J604"/>
    <mergeCell ref="F605:J605"/>
    <mergeCell ref="F587:J587"/>
    <mergeCell ref="D589:E589"/>
    <mergeCell ref="A598:Q599"/>
    <mergeCell ref="F568:J568"/>
    <mergeCell ref="D570:E570"/>
    <mergeCell ref="D586:E586"/>
    <mergeCell ref="F586:J586"/>
    <mergeCell ref="F531:J531"/>
    <mergeCell ref="D566:E566"/>
    <mergeCell ref="F566:J566"/>
    <mergeCell ref="F567:J567"/>
    <mergeCell ref="D536:E536"/>
    <mergeCell ref="F532:J532"/>
    <mergeCell ref="F533:J533"/>
    <mergeCell ref="F534:J534"/>
    <mergeCell ref="F470:J470"/>
    <mergeCell ref="F467:J467"/>
    <mergeCell ref="F468:J468"/>
    <mergeCell ref="D472:E472"/>
    <mergeCell ref="D530:E530"/>
    <mergeCell ref="F530:J530"/>
    <mergeCell ref="F463:J463"/>
    <mergeCell ref="F464:J464"/>
    <mergeCell ref="F465:J465"/>
    <mergeCell ref="F466:J466"/>
    <mergeCell ref="F469:J469"/>
    <mergeCell ref="D191:E191"/>
    <mergeCell ref="D240:E240"/>
    <mergeCell ref="D248:E248"/>
    <mergeCell ref="D462:E462"/>
    <mergeCell ref="F462:J462"/>
    <mergeCell ref="D297:E297"/>
    <mergeCell ref="D305:E305"/>
    <mergeCell ref="D354:E354"/>
    <mergeCell ref="D362:E362"/>
    <mergeCell ref="D411:E411"/>
    <mergeCell ref="D418:E418"/>
    <mergeCell ref="B1:Q1"/>
    <mergeCell ref="B2:Q2"/>
    <mergeCell ref="B3:Q3"/>
    <mergeCell ref="B4:Q4"/>
    <mergeCell ref="D183:E183"/>
    <mergeCell ref="D12:E12"/>
    <mergeCell ref="D20:E20"/>
    <mergeCell ref="D69:E69"/>
    <mergeCell ref="D77:E77"/>
    <mergeCell ref="D126:E126"/>
    <mergeCell ref="D134:E134"/>
  </mergeCells>
  <phoneticPr fontId="39" type="noConversion"/>
  <pageMargins left="0.25" right="0.25" top="0.75" bottom="0.75" header="0.3" footer="0.3"/>
  <pageSetup paperSize="9" firstPageNumber="0" orientation="portrait" horizontalDpi="300" verticalDpi="300" r:id="rId1"/>
  <headerFooter alignWithMargins="0"/>
  <ignoredErrors>
    <ignoredError sqref="Q122:Q125 Q8:Q11 Q65:Q68 Q407:Q410 Q350:Q353 Q179:Q182 Q236:Q239 Q293:Q296" unlockedFormula="1"/>
    <ignoredError sqref="B73 B130 B16 B415 B358 B187 B244 B301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602"/>
  <sheetViews>
    <sheetView zoomScaleNormal="100" workbookViewId="0" xr3:uid="{842E5F09-E766-5B8D-85AF-A39847EA96FD}">
      <selection activeCell="G162" sqref="G162:J165"/>
    </sheetView>
  </sheetViews>
  <sheetFormatPr defaultColWidth="8.85546875" defaultRowHeight="12.75"/>
  <cols>
    <col min="1" max="2" width="19.7109375" customWidth="1"/>
    <col min="3" max="13" width="3.7109375" customWidth="1"/>
    <col min="14" max="14" width="19.7109375" style="217" customWidth="1"/>
    <col min="15" max="15" width="3.7109375" customWidth="1"/>
  </cols>
  <sheetData>
    <row r="1" spans="1:17" ht="23.25" customHeight="1">
      <c r="A1" s="69"/>
      <c r="B1" s="280" t="s">
        <v>0</v>
      </c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1"/>
    </row>
    <row r="2" spans="1:17" ht="25.5" customHeight="1">
      <c r="A2" s="70"/>
      <c r="B2" s="280" t="s">
        <v>1</v>
      </c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  <c r="O2" s="1"/>
    </row>
    <row r="3" spans="1:17" ht="26.25">
      <c r="A3" s="70"/>
      <c r="B3" s="281" t="s">
        <v>2</v>
      </c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  <c r="O3" s="271"/>
      <c r="P3" s="271"/>
      <c r="Q3" s="271"/>
    </row>
    <row r="4" spans="1:17" ht="25.5" customHeight="1">
      <c r="A4" s="70"/>
      <c r="B4" s="282" t="s">
        <v>741</v>
      </c>
      <c r="C4" s="282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72"/>
      <c r="P4" s="272"/>
      <c r="Q4" s="272"/>
    </row>
    <row r="5" spans="1:17" ht="25.5">
      <c r="A5" s="70"/>
      <c r="B5" s="71"/>
      <c r="C5" s="72"/>
      <c r="D5" s="72"/>
      <c r="E5" s="72"/>
      <c r="F5" s="72"/>
      <c r="G5" s="72"/>
      <c r="H5" s="72"/>
      <c r="I5" s="72"/>
      <c r="J5" s="72"/>
      <c r="K5" s="72"/>
      <c r="L5" s="72"/>
      <c r="M5" s="73"/>
      <c r="N5" s="211"/>
      <c r="O5" s="71"/>
    </row>
    <row r="6" spans="1:17" ht="19.5">
      <c r="A6" s="117" t="s">
        <v>742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212"/>
      <c r="O6" s="74"/>
    </row>
    <row r="7" spans="1:17" ht="13.5" customHeight="1">
      <c r="A7" s="75" t="s">
        <v>743</v>
      </c>
      <c r="B7" s="118"/>
      <c r="C7" s="111" t="s">
        <v>530</v>
      </c>
      <c r="D7" s="53" t="s">
        <v>531</v>
      </c>
      <c r="E7" s="53" t="s">
        <v>532</v>
      </c>
      <c r="F7" s="54" t="s">
        <v>533</v>
      </c>
      <c r="G7" s="54" t="s">
        <v>534</v>
      </c>
      <c r="H7" s="54" t="s">
        <v>538</v>
      </c>
      <c r="I7" s="53" t="s">
        <v>539</v>
      </c>
      <c r="J7" s="53" t="s">
        <v>540</v>
      </c>
      <c r="K7" s="53"/>
      <c r="L7" s="53"/>
      <c r="M7" s="68"/>
      <c r="N7" s="119"/>
      <c r="O7" s="76"/>
    </row>
    <row r="8" spans="1:17" ht="13.5" customHeight="1">
      <c r="A8" s="6" t="str">
        <f>Iscritti!B45</f>
        <v>Juan Noguera</v>
      </c>
      <c r="B8" s="24"/>
      <c r="C8" s="38">
        <f>3*E8+F8</f>
        <v>9</v>
      </c>
      <c r="D8" s="43">
        <f>SUM(E8:G8)</f>
        <v>3</v>
      </c>
      <c r="E8" s="43">
        <f>SUM(F13+F15+F17)</f>
        <v>3</v>
      </c>
      <c r="F8" s="43">
        <f>SUM(G13+G15+G17)</f>
        <v>0</v>
      </c>
      <c r="G8" s="43">
        <f>SUM(H13+H15+H17)</f>
        <v>0</v>
      </c>
      <c r="H8" s="47">
        <f>SUM(D13,D15,D17)</f>
        <v>15</v>
      </c>
      <c r="I8" s="47">
        <f>SUM(E13,E15,E17)</f>
        <v>7</v>
      </c>
      <c r="J8" s="43">
        <f>H8-I8</f>
        <v>8</v>
      </c>
      <c r="K8" s="25">
        <f>(C8*10000)+(J8*100)+H8</f>
        <v>90815</v>
      </c>
      <c r="L8" s="25" t="str">
        <f>+A8</f>
        <v>Juan Noguera</v>
      </c>
      <c r="M8" s="25">
        <f>LARGE(K8:K13,1)</f>
        <v>90815</v>
      </c>
      <c r="N8" s="137" t="str">
        <f>IF(SUM(C8:C11)=0,"",VLOOKUP(M8,K8:L11,2,FALSE))</f>
        <v>Juan Noguera</v>
      </c>
      <c r="O8" s="76"/>
    </row>
    <row r="9" spans="1:17" ht="13.5" customHeight="1">
      <c r="A9" s="6" t="str">
        <f>Iscritti!B82</f>
        <v>Vito De Benedictis</v>
      </c>
      <c r="B9" s="24"/>
      <c r="C9" s="38">
        <f>3*E9+F9</f>
        <v>6</v>
      </c>
      <c r="D9" s="43">
        <f>SUM(E9:G9)</f>
        <v>3</v>
      </c>
      <c r="E9" s="43">
        <f>SUM(F14+H15+F18)</f>
        <v>2</v>
      </c>
      <c r="F9" s="43">
        <f>SUM(G14+G15+G18)</f>
        <v>0</v>
      </c>
      <c r="G9" s="43">
        <f>SUM(H14+F15+H18)</f>
        <v>1</v>
      </c>
      <c r="H9" s="47">
        <f>SUM(D14,E15,D18)</f>
        <v>5</v>
      </c>
      <c r="I9" s="47">
        <f>SUM(E14,D15,E18)</f>
        <v>3</v>
      </c>
      <c r="J9" s="43">
        <f>H9-I9</f>
        <v>2</v>
      </c>
      <c r="K9" s="25">
        <f>(C9*10000)+(J9*100)+H9</f>
        <v>60205</v>
      </c>
      <c r="L9" s="25" t="str">
        <f>+A9</f>
        <v>Vito De Benedictis</v>
      </c>
      <c r="M9" s="25">
        <f>LARGE(K8:K13,2)</f>
        <v>60205</v>
      </c>
      <c r="N9" s="137" t="str">
        <f>IF(SUM(C8:C11)=0,"",VLOOKUP(M9,K8:L11,2,FALSE))</f>
        <v>Vito De Benedictis</v>
      </c>
      <c r="O9" s="76"/>
    </row>
    <row r="10" spans="1:17" ht="13.5" customHeight="1">
      <c r="A10" s="6" t="str">
        <f>Iscritti!B83</f>
        <v>Daniele Di Cè</v>
      </c>
      <c r="B10" s="24"/>
      <c r="C10" s="38">
        <f>3*E10+F10</f>
        <v>3</v>
      </c>
      <c r="D10" s="43">
        <f>SUM(E10:G10)</f>
        <v>3</v>
      </c>
      <c r="E10" s="43">
        <f>SUM(H13+F16+H18)</f>
        <v>1</v>
      </c>
      <c r="F10" s="43">
        <f>SUM(G13+G16+G18)</f>
        <v>0</v>
      </c>
      <c r="G10" s="43">
        <f>SUM(F13+H16+F18)</f>
        <v>2</v>
      </c>
      <c r="H10" s="47">
        <f>SUM(E13,D16,E18)</f>
        <v>5</v>
      </c>
      <c r="I10" s="47">
        <f>SUM(D13,E16,D18)</f>
        <v>10</v>
      </c>
      <c r="J10" s="43">
        <f>H10-I10</f>
        <v>-5</v>
      </c>
      <c r="K10" s="25">
        <f>(C10*10000)+(J10*100)+H10</f>
        <v>29505</v>
      </c>
      <c r="L10" s="25" t="str">
        <f>+A10</f>
        <v>Daniele Di Cè</v>
      </c>
      <c r="M10" s="25">
        <f>LARGE(K8:K13,3)</f>
        <v>29505</v>
      </c>
      <c r="N10" s="137" t="str">
        <f>IF(SUM(C8:C11)=0,"",VLOOKUP(M10,K8:L11,2,FALSE))</f>
        <v>Daniele Di Cè</v>
      </c>
      <c r="O10" s="76"/>
    </row>
    <row r="11" spans="1:17" ht="13.5" customHeight="1">
      <c r="A11" s="6" t="str">
        <f>Iscritti!B120</f>
        <v>Luca Pessini</v>
      </c>
      <c r="B11" s="24"/>
      <c r="C11" s="38">
        <f>3*E11+F11</f>
        <v>0</v>
      </c>
      <c r="D11" s="43">
        <f>SUM(E11:G11)</f>
        <v>3</v>
      </c>
      <c r="E11" s="43">
        <f>SUM(H14+H16+H17)</f>
        <v>0</v>
      </c>
      <c r="F11" s="43">
        <f>SUM(G14+G16+G17)</f>
        <v>0</v>
      </c>
      <c r="G11" s="43">
        <f>SUM(F14+F16+F17)</f>
        <v>3</v>
      </c>
      <c r="H11" s="47">
        <f>SUM(E14,E16,E17)</f>
        <v>4</v>
      </c>
      <c r="I11" s="47">
        <f>SUM(D14,D16,D17)</f>
        <v>9</v>
      </c>
      <c r="J11" s="43">
        <f>H11-I11</f>
        <v>-5</v>
      </c>
      <c r="K11" s="25">
        <f>(C11*10000)+(J11*100)+H11</f>
        <v>-496</v>
      </c>
      <c r="L11" s="25" t="str">
        <f>+A11</f>
        <v>Luca Pessini</v>
      </c>
      <c r="M11" s="25">
        <f>LARGE(K8:K13,4)</f>
        <v>-496</v>
      </c>
      <c r="N11" s="137" t="str">
        <f>IF(SUM(C8:C11)=0,"",VLOOKUP(M11,K8:L11,2,FALSE))</f>
        <v>Luca Pessini</v>
      </c>
      <c r="O11" s="76"/>
    </row>
    <row r="12" spans="1:17" ht="13.5" customHeight="1" thickBot="1">
      <c r="A12" s="18" t="s">
        <v>542</v>
      </c>
      <c r="B12" s="18"/>
      <c r="C12" s="273"/>
      <c r="D12" s="286" t="s">
        <v>543</v>
      </c>
      <c r="E12" s="286"/>
      <c r="F12" s="26"/>
      <c r="G12" s="27"/>
      <c r="H12" s="26"/>
      <c r="I12" s="273"/>
      <c r="J12" s="273"/>
      <c r="K12" s="273"/>
      <c r="L12" s="273"/>
      <c r="M12" s="55"/>
      <c r="N12" s="213" t="s">
        <v>713</v>
      </c>
      <c r="O12" s="76"/>
    </row>
    <row r="13" spans="1:17" ht="13.5" customHeight="1" thickBot="1">
      <c r="A13" s="31" t="str">
        <f>A8</f>
        <v>Juan Noguera</v>
      </c>
      <c r="B13" s="31" t="str">
        <f>A10</f>
        <v>Daniele Di Cè</v>
      </c>
      <c r="C13" s="34"/>
      <c r="D13" s="138">
        <f>IF(Turnidomenica!E53="","",Turnidomenica!E53)</f>
        <v>7</v>
      </c>
      <c r="E13" s="138">
        <f>IF(Turnidomenica!F53="","",Turnidomenica!F53)</f>
        <v>3</v>
      </c>
      <c r="F13" s="32">
        <f t="shared" ref="F13:F18" si="0">IF(D13&gt;E13,1,0)</f>
        <v>1</v>
      </c>
      <c r="G13" s="32">
        <f t="shared" ref="G13:G18" si="1">IF(D13="",0,IF(D13=E13,1,0))</f>
        <v>0</v>
      </c>
      <c r="H13" s="32">
        <f t="shared" ref="H13:H18" si="2">IF(D13&lt;E13,1,0)</f>
        <v>0</v>
      </c>
      <c r="I13" s="32"/>
      <c r="J13" s="32"/>
      <c r="K13" s="32"/>
      <c r="L13" s="32"/>
      <c r="M13" s="120"/>
      <c r="N13" s="121" t="str">
        <f>A206</f>
        <v>Paolo Zambello</v>
      </c>
      <c r="O13" s="76"/>
    </row>
    <row r="14" spans="1:17" ht="13.5" customHeight="1" thickBot="1">
      <c r="A14" s="31" t="str">
        <f>A9</f>
        <v>Vito De Benedictis</v>
      </c>
      <c r="B14" s="31" t="str">
        <f>A11</f>
        <v>Luca Pessini</v>
      </c>
      <c r="C14" s="37"/>
      <c r="D14" s="138">
        <f>IF(Turnidomenica!E54="","",Turnidomenica!E54)</f>
        <v>2</v>
      </c>
      <c r="E14" s="138">
        <f>IF(Turnidomenica!F54="","",Turnidomenica!F54)</f>
        <v>0</v>
      </c>
      <c r="F14" s="32">
        <f t="shared" si="0"/>
        <v>1</v>
      </c>
      <c r="G14" s="32">
        <f t="shared" si="1"/>
        <v>0</v>
      </c>
      <c r="H14" s="32">
        <f t="shared" si="2"/>
        <v>0</v>
      </c>
      <c r="I14" s="32"/>
      <c r="J14" s="32"/>
      <c r="K14" s="32"/>
      <c r="L14" s="32"/>
      <c r="M14" s="120"/>
      <c r="N14" s="121" t="str">
        <f>A207</f>
        <v>Marco Bonciani</v>
      </c>
      <c r="O14" s="76"/>
    </row>
    <row r="15" spans="1:17" ht="13.5" customHeight="1" thickBot="1">
      <c r="A15" s="31" t="str">
        <f>A8</f>
        <v>Juan Noguera</v>
      </c>
      <c r="B15" s="31" t="str">
        <f>A9</f>
        <v>Vito De Benedictis</v>
      </c>
      <c r="C15" s="37"/>
      <c r="D15" s="138">
        <f>IF(Turnidomenica!E137="","",Turnidomenica!E137)</f>
        <v>3</v>
      </c>
      <c r="E15" s="138">
        <f>IF(Turnidomenica!F137="","",Turnidomenica!F137)</f>
        <v>1</v>
      </c>
      <c r="F15" s="32">
        <f t="shared" si="0"/>
        <v>1</v>
      </c>
      <c r="G15" s="32">
        <f t="shared" si="1"/>
        <v>0</v>
      </c>
      <c r="H15" s="32">
        <f t="shared" si="2"/>
        <v>0</v>
      </c>
      <c r="I15" s="32"/>
      <c r="J15" s="32"/>
      <c r="K15" s="32"/>
      <c r="L15" s="32"/>
      <c r="M15" s="120"/>
      <c r="N15" s="121" t="str">
        <f>A134</f>
        <v>Bjorn Kegenbein</v>
      </c>
      <c r="O15" s="22"/>
    </row>
    <row r="16" spans="1:17" ht="13.5" customHeight="1" thickBot="1">
      <c r="A16" s="31" t="str">
        <f>A10</f>
        <v>Daniele Di Cè</v>
      </c>
      <c r="B16" s="31" t="str">
        <f>A11</f>
        <v>Luca Pessini</v>
      </c>
      <c r="C16" s="37"/>
      <c r="D16" s="138">
        <f>IF(Turnidomenica!E138="","",Turnidomenica!E138)</f>
        <v>2</v>
      </c>
      <c r="E16" s="138">
        <f>IF(Turnidomenica!F138="","",Turnidomenica!F138)</f>
        <v>1</v>
      </c>
      <c r="F16" s="32">
        <f t="shared" si="0"/>
        <v>1</v>
      </c>
      <c r="G16" s="32">
        <f t="shared" si="1"/>
        <v>0</v>
      </c>
      <c r="H16" s="32">
        <f t="shared" si="2"/>
        <v>0</v>
      </c>
      <c r="I16" s="32"/>
      <c r="J16" s="32"/>
      <c r="K16" s="32"/>
      <c r="L16" s="32"/>
      <c r="M16" s="83"/>
      <c r="N16" s="121" t="str">
        <f>A135</f>
        <v>Gàbor Baross</v>
      </c>
      <c r="O16" s="22"/>
    </row>
    <row r="17" spans="1:15" ht="13.5" customHeight="1" thickBot="1">
      <c r="A17" s="31" t="str">
        <f>A8</f>
        <v>Juan Noguera</v>
      </c>
      <c r="B17" s="31" t="str">
        <f>A11</f>
        <v>Luca Pessini</v>
      </c>
      <c r="C17" s="37"/>
      <c r="D17" s="138">
        <f>IF(Turnidomenica!E221="","",Turnidomenica!E221)</f>
        <v>5</v>
      </c>
      <c r="E17" s="138">
        <f>IF(Turnidomenica!F221="","",Turnidomenica!F221)</f>
        <v>3</v>
      </c>
      <c r="F17" s="32">
        <f t="shared" si="0"/>
        <v>1</v>
      </c>
      <c r="G17" s="32">
        <f t="shared" si="1"/>
        <v>0</v>
      </c>
      <c r="H17" s="32">
        <f t="shared" si="2"/>
        <v>0</v>
      </c>
      <c r="I17" s="32"/>
      <c r="J17" s="32"/>
      <c r="K17" s="32"/>
      <c r="L17" s="32"/>
      <c r="N17" s="132" t="str">
        <f>A260</f>
        <v>Michael Stolzenberg</v>
      </c>
      <c r="O17" s="22"/>
    </row>
    <row r="18" spans="1:15" ht="13.5" customHeight="1" thickBot="1">
      <c r="A18" s="31" t="str">
        <f>A9</f>
        <v>Vito De Benedictis</v>
      </c>
      <c r="B18" s="31" t="str">
        <f>A10</f>
        <v>Daniele Di Cè</v>
      </c>
      <c r="C18" s="37"/>
      <c r="D18" s="138">
        <f>IF(Turnidomenica!E222="","",Turnidomenica!E222)</f>
        <v>2</v>
      </c>
      <c r="E18" s="138">
        <f>IF(Turnidomenica!F222="","",Turnidomenica!F222)</f>
        <v>0</v>
      </c>
      <c r="F18" s="32">
        <f t="shared" si="0"/>
        <v>1</v>
      </c>
      <c r="G18" s="32">
        <f t="shared" si="1"/>
        <v>0</v>
      </c>
      <c r="H18" s="32">
        <f t="shared" si="2"/>
        <v>0</v>
      </c>
      <c r="I18" s="32"/>
      <c r="J18" s="32"/>
      <c r="K18" s="32"/>
      <c r="L18" s="32"/>
      <c r="N18" s="132" t="str">
        <f>A261</f>
        <v>Gerardo Patruno</v>
      </c>
      <c r="O18" s="30"/>
    </row>
    <row r="19" spans="1:15" ht="13.5" customHeight="1">
      <c r="A19" s="77"/>
      <c r="B19" s="78"/>
      <c r="C19" s="79"/>
      <c r="D19" s="80"/>
      <c r="E19" s="80"/>
      <c r="F19" s="81"/>
      <c r="G19" s="81"/>
      <c r="H19" s="82"/>
      <c r="I19" s="79"/>
      <c r="J19" s="79"/>
      <c r="K19" s="79"/>
      <c r="L19" s="79"/>
      <c r="M19" s="83"/>
      <c r="N19" s="78"/>
      <c r="O19" s="78"/>
    </row>
    <row r="20" spans="1:15" ht="19.5" customHeight="1">
      <c r="A20" s="117" t="s">
        <v>744</v>
      </c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214"/>
      <c r="O20" s="85"/>
    </row>
    <row r="21" spans="1:15" ht="13.5" customHeight="1">
      <c r="A21" s="75" t="s">
        <v>743</v>
      </c>
      <c r="B21" s="18"/>
      <c r="C21" s="19" t="s">
        <v>530</v>
      </c>
      <c r="D21" s="273" t="s">
        <v>531</v>
      </c>
      <c r="E21" s="273" t="s">
        <v>532</v>
      </c>
      <c r="F21" s="20" t="s">
        <v>533</v>
      </c>
      <c r="G21" s="20" t="s">
        <v>534</v>
      </c>
      <c r="H21" s="20" t="s">
        <v>538</v>
      </c>
      <c r="I21" s="273" t="s">
        <v>539</v>
      </c>
      <c r="J21" s="273" t="s">
        <v>540</v>
      </c>
      <c r="K21" s="273"/>
      <c r="L21" s="273"/>
      <c r="M21" s="21"/>
      <c r="N21" s="24"/>
      <c r="O21" s="86"/>
    </row>
    <row r="22" spans="1:15" ht="13.5" customHeight="1">
      <c r="A22" s="6" t="str">
        <f>Iscritti!B46</f>
        <v>Luca Colangelo</v>
      </c>
      <c r="B22" s="24"/>
      <c r="C22" s="38">
        <f>3*E22+F22</f>
        <v>9</v>
      </c>
      <c r="D22" s="43">
        <f>SUM(E22:G22)</f>
        <v>3</v>
      </c>
      <c r="E22" s="43">
        <f>SUM(F27+F29+F31)</f>
        <v>3</v>
      </c>
      <c r="F22" s="43">
        <f>SUM(G27+G29+G31)</f>
        <v>0</v>
      </c>
      <c r="G22" s="43">
        <f>SUM(H27+H29+H31)</f>
        <v>0</v>
      </c>
      <c r="H22" s="47">
        <f>SUM(D27,D29,D31)</f>
        <v>18</v>
      </c>
      <c r="I22" s="47">
        <f>SUM(E27,E29,E31)</f>
        <v>4</v>
      </c>
      <c r="J22" s="43">
        <f>H22-I22</f>
        <v>14</v>
      </c>
      <c r="K22" s="25">
        <f>(C22*10000)+(J22*100)+H22</f>
        <v>91418</v>
      </c>
      <c r="L22" s="25" t="str">
        <f>+A22</f>
        <v>Luca Colangelo</v>
      </c>
      <c r="M22" s="25">
        <f>LARGE(K22:K27,1)</f>
        <v>91418</v>
      </c>
      <c r="N22" s="137" t="str">
        <f>IF(SUM(C22:C25)=0,"",VLOOKUP(M22,K22:L25,2,FALSE))</f>
        <v>Luca Colangelo</v>
      </c>
      <c r="O22" s="87"/>
    </row>
    <row r="23" spans="1:15" ht="13.5" customHeight="1">
      <c r="A23" s="6" t="str">
        <f>Iscritti!B80</f>
        <v>Raphael Pommier</v>
      </c>
      <c r="B23" s="24"/>
      <c r="C23" s="38">
        <f>3*E23+F23</f>
        <v>4</v>
      </c>
      <c r="D23" s="43">
        <f>SUM(E23:G23)</f>
        <v>3</v>
      </c>
      <c r="E23" s="43">
        <f>SUM(F28+H29+F32)</f>
        <v>1</v>
      </c>
      <c r="F23" s="43">
        <f>SUM(G28+G29+G32)</f>
        <v>1</v>
      </c>
      <c r="G23" s="43">
        <f>SUM(H28+F29+H32)</f>
        <v>1</v>
      </c>
      <c r="H23" s="47">
        <f>SUM(D28,E29,D32)</f>
        <v>9</v>
      </c>
      <c r="I23" s="47">
        <f>SUM(E28,D29,E32)</f>
        <v>9</v>
      </c>
      <c r="J23" s="43">
        <f>H23-I23</f>
        <v>0</v>
      </c>
      <c r="K23" s="25">
        <f>(C23*10000)+(J23*100)+H23</f>
        <v>40009</v>
      </c>
      <c r="L23" s="25" t="str">
        <f>+A23</f>
        <v>Raphael Pommier</v>
      </c>
      <c r="M23" s="25">
        <f>LARGE(K22:K27,2)</f>
        <v>40209</v>
      </c>
      <c r="N23" s="137" t="str">
        <f>IF(SUM(C22:C25)=0,"",VLOOKUP(M23,K22:L25,2,FALSE))</f>
        <v>Mauro Petrini</v>
      </c>
      <c r="O23" s="87"/>
    </row>
    <row r="24" spans="1:15" ht="13.5" customHeight="1">
      <c r="A24" s="6" t="str">
        <f>Iscritti!B84</f>
        <v>Mauro Petrini</v>
      </c>
      <c r="B24" s="24"/>
      <c r="C24" s="38">
        <f>3*E24+F24</f>
        <v>4</v>
      </c>
      <c r="D24" s="43">
        <f>SUM(E24:G24)</f>
        <v>3</v>
      </c>
      <c r="E24" s="43">
        <f>SUM(H27+F30+H32)</f>
        <v>1</v>
      </c>
      <c r="F24" s="43">
        <f>SUM(G27+G30+G32)</f>
        <v>1</v>
      </c>
      <c r="G24" s="43">
        <f>SUM(F27+H30+F32)</f>
        <v>1</v>
      </c>
      <c r="H24" s="47">
        <f>SUM(E27,D30,E32)</f>
        <v>9</v>
      </c>
      <c r="I24" s="47">
        <f>SUM(D27,E30,D32)</f>
        <v>7</v>
      </c>
      <c r="J24" s="43">
        <f>H24-I24</f>
        <v>2</v>
      </c>
      <c r="K24" s="25">
        <f>(C24*10000)+(J24*100)+H24</f>
        <v>40209</v>
      </c>
      <c r="L24" s="25" t="str">
        <f>+A24</f>
        <v>Mauro Petrini</v>
      </c>
      <c r="M24" s="25">
        <f>LARGE(K22:K27,3)</f>
        <v>40009</v>
      </c>
      <c r="N24" s="137" t="str">
        <f>IF(SUM(C22:C25)=0,"",VLOOKUP(M24,K22:L25,2,FALSE))</f>
        <v>Raphael Pommier</v>
      </c>
      <c r="O24" s="87"/>
    </row>
    <row r="25" spans="1:15" ht="13.5" customHeight="1">
      <c r="A25" s="6" t="str">
        <f>Iscritti!B119</f>
        <v>Paolo Bernardini</v>
      </c>
      <c r="B25" s="24"/>
      <c r="C25" s="38">
        <f>3*E25+F25</f>
        <v>0</v>
      </c>
      <c r="D25" s="43">
        <f>SUM(E25:G25)</f>
        <v>3</v>
      </c>
      <c r="E25" s="43">
        <f>SUM(H28+H30+H31)</f>
        <v>0</v>
      </c>
      <c r="F25" s="43">
        <f>SUM(G28+G30+G31)</f>
        <v>0</v>
      </c>
      <c r="G25" s="43">
        <f>SUM(F28+F30+F31)</f>
        <v>3</v>
      </c>
      <c r="H25" s="47">
        <f>SUM(E28,E30,E31)</f>
        <v>0</v>
      </c>
      <c r="I25" s="47">
        <f>SUM(D28,D30,D31)</f>
        <v>16</v>
      </c>
      <c r="J25" s="43">
        <f>H25-I25</f>
        <v>-16</v>
      </c>
      <c r="K25" s="25">
        <f>(C25*10000)+(J25*100)+H25</f>
        <v>-1600</v>
      </c>
      <c r="L25" s="25" t="str">
        <f>+A25</f>
        <v>Paolo Bernardini</v>
      </c>
      <c r="M25" s="25">
        <f>LARGE(K22:K27,4)</f>
        <v>-1600</v>
      </c>
      <c r="N25" s="137" t="str">
        <f>IF(SUM(C22:C25)=0,"",VLOOKUP(M25,K22:L25,2,FALSE))</f>
        <v>Paolo Bernardini</v>
      </c>
      <c r="O25" s="87"/>
    </row>
    <row r="26" spans="1:15" ht="13.5" customHeight="1" thickBot="1">
      <c r="A26" s="18" t="s">
        <v>542</v>
      </c>
      <c r="B26" s="18"/>
      <c r="C26" s="273"/>
      <c r="D26" s="286" t="s">
        <v>543</v>
      </c>
      <c r="E26" s="286"/>
      <c r="F26" s="26"/>
      <c r="G26" s="27"/>
      <c r="H26" s="26"/>
      <c r="I26" s="273"/>
      <c r="J26" s="273"/>
      <c r="K26" s="273"/>
      <c r="L26" s="273"/>
      <c r="M26" s="55"/>
      <c r="N26" s="213" t="s">
        <v>713</v>
      </c>
      <c r="O26" s="87"/>
    </row>
    <row r="27" spans="1:15" ht="13.5" customHeight="1" thickBot="1">
      <c r="A27" s="31" t="str">
        <f>A22</f>
        <v>Luca Colangelo</v>
      </c>
      <c r="B27" s="31" t="str">
        <f>A24</f>
        <v>Mauro Petrini</v>
      </c>
      <c r="C27" s="34"/>
      <c r="D27" s="138">
        <f>IF(Turnidomenica!E55="","",Turnidomenica!E55)</f>
        <v>6</v>
      </c>
      <c r="E27" s="138">
        <f>IF(Turnidomenica!F55="","",Turnidomenica!F55)</f>
        <v>0</v>
      </c>
      <c r="F27" s="32">
        <f t="shared" ref="F27:F32" si="3">IF(D27&gt;E27,1,0)</f>
        <v>1</v>
      </c>
      <c r="G27" s="32">
        <f t="shared" ref="G27:G32" si="4">IF(D27="",0,IF(D27=E27,1,0))</f>
        <v>0</v>
      </c>
      <c r="H27" s="32">
        <f t="shared" ref="H27:H32" si="5">IF(D27&lt;E27,1,0)</f>
        <v>0</v>
      </c>
      <c r="I27" s="32"/>
      <c r="J27" s="32"/>
      <c r="K27" s="32"/>
      <c r="L27" s="32"/>
      <c r="M27" s="120"/>
      <c r="N27" s="121" t="str">
        <f>A218</f>
        <v>Massimo Cremona</v>
      </c>
      <c r="O27" s="87"/>
    </row>
    <row r="28" spans="1:15" ht="13.5" customHeight="1" thickBot="1">
      <c r="A28" s="31" t="str">
        <f>A23</f>
        <v>Raphael Pommier</v>
      </c>
      <c r="B28" s="31" t="str">
        <f>A25</f>
        <v>Paolo Bernardini</v>
      </c>
      <c r="C28" s="37"/>
      <c r="D28" s="138">
        <f>IF(Turnidomenica!E56="","",Turnidomenica!E56)</f>
        <v>4</v>
      </c>
      <c r="E28" s="138">
        <f>IF(Turnidomenica!F56="","",Turnidomenica!F56)</f>
        <v>0</v>
      </c>
      <c r="F28" s="32">
        <f t="shared" si="3"/>
        <v>1</v>
      </c>
      <c r="G28" s="32">
        <f t="shared" si="4"/>
        <v>0</v>
      </c>
      <c r="H28" s="32">
        <f t="shared" si="5"/>
        <v>0</v>
      </c>
      <c r="I28" s="32"/>
      <c r="J28" s="32"/>
      <c r="K28" s="32"/>
      <c r="L28" s="32"/>
      <c r="M28" s="120"/>
      <c r="N28" s="121" t="str">
        <f>A219</f>
        <v>Florian Giaux</v>
      </c>
      <c r="O28" s="87"/>
    </row>
    <row r="29" spans="1:15" ht="13.5" customHeight="1" thickBot="1">
      <c r="A29" s="31" t="str">
        <f>A22</f>
        <v>Luca Colangelo</v>
      </c>
      <c r="B29" s="31" t="str">
        <f>A23</f>
        <v>Raphael Pommier</v>
      </c>
      <c r="C29" s="37"/>
      <c r="D29" s="138">
        <f>IF(Turnidomenica!E139="","",Turnidomenica!E139)</f>
        <v>8</v>
      </c>
      <c r="E29" s="138">
        <f>IF(Turnidomenica!F139="","",Turnidomenica!F139)</f>
        <v>4</v>
      </c>
      <c r="F29" s="32">
        <f t="shared" si="3"/>
        <v>1</v>
      </c>
      <c r="G29" s="32">
        <f t="shared" si="4"/>
        <v>0</v>
      </c>
      <c r="H29" s="32">
        <f t="shared" si="5"/>
        <v>0</v>
      </c>
      <c r="I29" s="32"/>
      <c r="J29" s="32"/>
      <c r="K29" s="32"/>
      <c r="L29" s="32"/>
      <c r="M29" s="120"/>
      <c r="N29" s="121" t="str">
        <f>A136</f>
        <v>William Dotto</v>
      </c>
      <c r="O29" s="87"/>
    </row>
    <row r="30" spans="1:15" ht="13.5" customHeight="1" thickBot="1">
      <c r="A30" s="31" t="str">
        <f>A24</f>
        <v>Mauro Petrini</v>
      </c>
      <c r="B30" s="31" t="str">
        <f>A25</f>
        <v>Paolo Bernardini</v>
      </c>
      <c r="C30" s="37"/>
      <c r="D30" s="138">
        <f>IF(Turnidomenica!E140="","",Turnidomenica!E140)</f>
        <v>8</v>
      </c>
      <c r="E30" s="138">
        <f>IF(Turnidomenica!F140="","",Turnidomenica!F140)</f>
        <v>0</v>
      </c>
      <c r="F30" s="32">
        <f t="shared" si="3"/>
        <v>1</v>
      </c>
      <c r="G30" s="32">
        <f t="shared" si="4"/>
        <v>0</v>
      </c>
      <c r="H30" s="32">
        <f t="shared" si="5"/>
        <v>0</v>
      </c>
      <c r="I30" s="32"/>
      <c r="J30" s="32"/>
      <c r="K30" s="32"/>
      <c r="L30" s="32"/>
      <c r="M30" s="83"/>
      <c r="N30" s="121" t="str">
        <f>A137</f>
        <v>Francesco Gori</v>
      </c>
      <c r="O30" s="87"/>
    </row>
    <row r="31" spans="1:15" ht="13.5" customHeight="1" thickBot="1">
      <c r="A31" s="31" t="str">
        <f>A22</f>
        <v>Luca Colangelo</v>
      </c>
      <c r="B31" s="31" t="str">
        <f>A25</f>
        <v>Paolo Bernardini</v>
      </c>
      <c r="C31" s="37"/>
      <c r="D31" s="138">
        <f>IF(Turnidomenica!E223="","",Turnidomenica!E223)</f>
        <v>4</v>
      </c>
      <c r="E31" s="138">
        <f>IF(Turnidomenica!F223="","",Turnidomenica!F223)</f>
        <v>0</v>
      </c>
      <c r="F31" s="32">
        <f t="shared" si="3"/>
        <v>1</v>
      </c>
      <c r="G31" s="32">
        <f t="shared" si="4"/>
        <v>0</v>
      </c>
      <c r="H31" s="32">
        <f t="shared" si="5"/>
        <v>0</v>
      </c>
      <c r="I31" s="32"/>
      <c r="J31" s="32"/>
      <c r="K31" s="32"/>
      <c r="L31" s="32"/>
      <c r="N31" s="266" t="str">
        <f>A262</f>
        <v>Pier Luigi Signoretti</v>
      </c>
      <c r="O31" s="87"/>
    </row>
    <row r="32" spans="1:15" ht="13.5" customHeight="1" thickBot="1">
      <c r="A32" s="31" t="str">
        <f>A23</f>
        <v>Raphael Pommier</v>
      </c>
      <c r="B32" s="31" t="str">
        <f>A24</f>
        <v>Mauro Petrini</v>
      </c>
      <c r="C32" s="37"/>
      <c r="D32" s="138">
        <f>IF(Turnidomenica!E224="","",Turnidomenica!E224)</f>
        <v>1</v>
      </c>
      <c r="E32" s="138">
        <f>IF(Turnidomenica!F224="","",Turnidomenica!F224)</f>
        <v>1</v>
      </c>
      <c r="F32" s="32">
        <f t="shared" si="3"/>
        <v>0</v>
      </c>
      <c r="G32" s="32">
        <f t="shared" si="4"/>
        <v>1</v>
      </c>
      <c r="H32" s="32">
        <f t="shared" si="5"/>
        <v>0</v>
      </c>
      <c r="I32" s="32"/>
      <c r="J32" s="32"/>
      <c r="K32" s="32"/>
      <c r="L32" s="32"/>
      <c r="N32" s="266" t="str">
        <f>A263</f>
        <v>Marco Midoro</v>
      </c>
      <c r="O32" s="88"/>
    </row>
    <row r="33" spans="1:16" ht="13.5" customHeight="1">
      <c r="A33" s="77"/>
      <c r="B33" s="78"/>
      <c r="C33" s="79"/>
      <c r="D33" s="90"/>
      <c r="E33" s="90"/>
      <c r="F33" s="81"/>
      <c r="G33" s="81"/>
      <c r="H33" s="82"/>
      <c r="I33" s="79"/>
      <c r="J33" s="79"/>
      <c r="K33" s="79"/>
      <c r="L33" s="79"/>
      <c r="M33" s="83"/>
      <c r="N33" s="78"/>
      <c r="O33" s="78"/>
    </row>
    <row r="34" spans="1:16" ht="19.5" customHeight="1">
      <c r="A34" s="117" t="s">
        <v>745</v>
      </c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214"/>
      <c r="O34" s="63"/>
    </row>
    <row r="35" spans="1:16" ht="13.5" customHeight="1">
      <c r="A35" s="75" t="s">
        <v>743</v>
      </c>
      <c r="B35" s="18"/>
      <c r="C35" s="19" t="s">
        <v>530</v>
      </c>
      <c r="D35" s="273" t="s">
        <v>531</v>
      </c>
      <c r="E35" s="273" t="s">
        <v>532</v>
      </c>
      <c r="F35" s="20" t="s">
        <v>533</v>
      </c>
      <c r="G35" s="20" t="s">
        <v>534</v>
      </c>
      <c r="H35" s="20" t="s">
        <v>538</v>
      </c>
      <c r="I35" s="273" t="s">
        <v>539</v>
      </c>
      <c r="J35" s="273" t="s">
        <v>540</v>
      </c>
      <c r="K35" s="273"/>
      <c r="L35" s="273"/>
      <c r="M35" s="21"/>
      <c r="N35" s="24"/>
      <c r="O35" s="78"/>
    </row>
    <row r="36" spans="1:16" ht="13.5" customHeight="1">
      <c r="A36" s="6" t="str">
        <f>Iscritti!B47</f>
        <v>Christian Haas</v>
      </c>
      <c r="B36" s="24"/>
      <c r="C36" s="38">
        <f>3*E36+F36</f>
        <v>9</v>
      </c>
      <c r="D36" s="43">
        <f>SUM(E36:G36)</f>
        <v>3</v>
      </c>
      <c r="E36" s="43">
        <f>SUM(F41+F43+F45)</f>
        <v>3</v>
      </c>
      <c r="F36" s="43">
        <f>SUM(G41+G43+G45)</f>
        <v>0</v>
      </c>
      <c r="G36" s="43">
        <f>SUM(H41+H43+H45)</f>
        <v>0</v>
      </c>
      <c r="H36" s="47">
        <f>SUM(D41,D43,D45)</f>
        <v>14</v>
      </c>
      <c r="I36" s="47">
        <f>SUM(E41,E43,E45)</f>
        <v>1</v>
      </c>
      <c r="J36" s="43">
        <f>H36-I36</f>
        <v>13</v>
      </c>
      <c r="K36" s="25">
        <f>(C36*10000)+(J36*100)+H36</f>
        <v>91314</v>
      </c>
      <c r="L36" s="25" t="str">
        <f>+A36</f>
        <v>Christian Haas</v>
      </c>
      <c r="M36" s="25">
        <f>LARGE(K36:K41,1)</f>
        <v>91314</v>
      </c>
      <c r="N36" s="137" t="str">
        <f>IF(SUM(C36:C39)=0,"",VLOOKUP(M36,K36:L39,2,FALSE))</f>
        <v>Christian Haas</v>
      </c>
      <c r="O36" s="91"/>
    </row>
    <row r="37" spans="1:16" ht="13.5" customHeight="1">
      <c r="A37" s="6" t="str">
        <f>Iscritti!B69</f>
        <v>Luca Martinelli</v>
      </c>
      <c r="B37" s="24"/>
      <c r="C37" s="38">
        <f>3*E37+F37</f>
        <v>3</v>
      </c>
      <c r="D37" s="43">
        <f>SUM(E37:G37)</f>
        <v>3</v>
      </c>
      <c r="E37" s="43">
        <f>SUM(F42+H43+F46)</f>
        <v>1</v>
      </c>
      <c r="F37" s="43">
        <f>SUM(G42+G43+G46)</f>
        <v>0</v>
      </c>
      <c r="G37" s="43">
        <f>SUM(H42+F43+H46)</f>
        <v>2</v>
      </c>
      <c r="H37" s="47">
        <f>SUM(D42,E43,D46)</f>
        <v>6</v>
      </c>
      <c r="I37" s="47">
        <f>SUM(E42,D43,E46)</f>
        <v>11</v>
      </c>
      <c r="J37" s="43">
        <f>H37-I37</f>
        <v>-5</v>
      </c>
      <c r="K37" s="25">
        <f>(C37*10000)+(J37*100)+H37</f>
        <v>29506</v>
      </c>
      <c r="L37" s="25" t="str">
        <f>+A37</f>
        <v>Luca Martinelli</v>
      </c>
      <c r="M37" s="25">
        <f>LARGE(K36:K41,2)</f>
        <v>60708</v>
      </c>
      <c r="N37" s="137" t="str">
        <f>IF(SUM(C36:C39)=0,"",VLOOKUP(M37,K36:L39,2,FALSE))</f>
        <v>Augusto Vagnoni</v>
      </c>
      <c r="O37" s="91"/>
    </row>
    <row r="38" spans="1:16" ht="13.5" customHeight="1">
      <c r="A38" s="6" t="str">
        <f>Iscritti!B85</f>
        <v>Augusto Vagnoni</v>
      </c>
      <c r="B38" s="24"/>
      <c r="C38" s="38">
        <f>3*E38+F38</f>
        <v>6</v>
      </c>
      <c r="D38" s="43">
        <f>SUM(E38:G38)</f>
        <v>3</v>
      </c>
      <c r="E38" s="43">
        <f>SUM(H41+F44+H46)</f>
        <v>2</v>
      </c>
      <c r="F38" s="43">
        <f>SUM(G41+G44+G46)</f>
        <v>0</v>
      </c>
      <c r="G38" s="43">
        <f>SUM(F41+H44+F46)</f>
        <v>1</v>
      </c>
      <c r="H38" s="47">
        <f>SUM(E41,D44,E46)</f>
        <v>8</v>
      </c>
      <c r="I38" s="47">
        <f>SUM(D41,E44,D46)</f>
        <v>1</v>
      </c>
      <c r="J38" s="43">
        <f>H38-I38</f>
        <v>7</v>
      </c>
      <c r="K38" s="25">
        <f>(C38*10000)+(J38*100)+H38</f>
        <v>60708</v>
      </c>
      <c r="L38" s="25" t="str">
        <f>+A38</f>
        <v>Augusto Vagnoni</v>
      </c>
      <c r="M38" s="25">
        <f>LARGE(K36:K41,3)</f>
        <v>29506</v>
      </c>
      <c r="N38" s="137" t="str">
        <f>IF(SUM(C36:C39)=0,"",VLOOKUP(M38,K36:L39,2,FALSE))</f>
        <v>Luca Martinelli</v>
      </c>
      <c r="O38" s="88"/>
    </row>
    <row r="39" spans="1:16" ht="13.5" customHeight="1">
      <c r="A39" s="6" t="str">
        <f>Iscritti!B116</f>
        <v>Tom Horn</v>
      </c>
      <c r="B39" s="24"/>
      <c r="C39" s="38">
        <f>3*E39+F39</f>
        <v>0</v>
      </c>
      <c r="D39" s="43">
        <f>SUM(E39:G39)</f>
        <v>3</v>
      </c>
      <c r="E39" s="43">
        <f>SUM(H42+H44+H45)</f>
        <v>0</v>
      </c>
      <c r="F39" s="43">
        <f>SUM(G42+G44+G45)</f>
        <v>0</v>
      </c>
      <c r="G39" s="43">
        <f>SUM(F42+F44+F45)</f>
        <v>3</v>
      </c>
      <c r="H39" s="47">
        <f>SUM(E42,E44,E45)</f>
        <v>0</v>
      </c>
      <c r="I39" s="47">
        <f>SUM(D42,D44,D45)</f>
        <v>15</v>
      </c>
      <c r="J39" s="43">
        <f>H39-I39</f>
        <v>-15</v>
      </c>
      <c r="K39" s="25">
        <f>(C39*10000)+(J39*100)+H39</f>
        <v>-1500</v>
      </c>
      <c r="L39" s="25" t="str">
        <f>+A39</f>
        <v>Tom Horn</v>
      </c>
      <c r="M39" s="25">
        <f>LARGE(K36:K41,4)</f>
        <v>-1500</v>
      </c>
      <c r="N39" s="137" t="str">
        <f>IF(SUM(C36:C39)=0,"",VLOOKUP(M39,K36:L39,2,FALSE))</f>
        <v>Tom Horn</v>
      </c>
      <c r="O39" s="88"/>
    </row>
    <row r="40" spans="1:16" ht="13.5" customHeight="1" thickBot="1">
      <c r="A40" s="18" t="s">
        <v>542</v>
      </c>
      <c r="B40" s="18"/>
      <c r="C40" s="273"/>
      <c r="D40" s="286" t="s">
        <v>543</v>
      </c>
      <c r="E40" s="286"/>
      <c r="F40" s="26"/>
      <c r="G40" s="27"/>
      <c r="H40" s="26"/>
      <c r="I40" s="273"/>
      <c r="J40" s="273"/>
      <c r="K40" s="273"/>
      <c r="L40" s="273"/>
      <c r="M40" s="55"/>
      <c r="N40" s="213" t="s">
        <v>713</v>
      </c>
      <c r="O40" s="78"/>
    </row>
    <row r="41" spans="1:16" ht="13.5" customHeight="1" thickBot="1">
      <c r="A41" s="31" t="str">
        <f>A36</f>
        <v>Christian Haas</v>
      </c>
      <c r="B41" s="31" t="str">
        <f>A38</f>
        <v>Augusto Vagnoni</v>
      </c>
      <c r="C41" s="34"/>
      <c r="D41" s="138">
        <f>IF(Turnidomenica!E57="","",Turnidomenica!E57)</f>
        <v>1</v>
      </c>
      <c r="E41" s="138">
        <f>IF(Turnidomenica!F57="","",Turnidomenica!F57)</f>
        <v>0</v>
      </c>
      <c r="F41" s="32">
        <f t="shared" ref="F41:F46" si="6">IF(D41&gt;E41,1,0)</f>
        <v>1</v>
      </c>
      <c r="G41" s="32">
        <f t="shared" ref="G41:G46" si="7">IF(D41="",0,IF(D41=E41,1,0))</f>
        <v>0</v>
      </c>
      <c r="H41" s="32">
        <f t="shared" ref="H41:H46" si="8">IF(D41&lt;E41,1,0)</f>
        <v>0</v>
      </c>
      <c r="I41" s="32"/>
      <c r="J41" s="32"/>
      <c r="K41" s="32"/>
      <c r="L41" s="32"/>
      <c r="M41" s="120"/>
      <c r="N41" s="121" t="str">
        <f>A220</f>
        <v>Giovanni Francavilla</v>
      </c>
      <c r="O41" s="78"/>
    </row>
    <row r="42" spans="1:16" ht="13.5" customHeight="1" thickBot="1">
      <c r="A42" s="31" t="str">
        <f>A37</f>
        <v>Luca Martinelli</v>
      </c>
      <c r="B42" s="31" t="str">
        <f>A39</f>
        <v>Tom Horn</v>
      </c>
      <c r="C42" s="37"/>
      <c r="D42" s="138">
        <f>IF(Turnidomenica!E58="","",Turnidomenica!E58)</f>
        <v>5</v>
      </c>
      <c r="E42" s="138">
        <f>IF(Turnidomenica!F58="","",Turnidomenica!F58)</f>
        <v>0</v>
      </c>
      <c r="F42" s="32">
        <f t="shared" si="6"/>
        <v>1</v>
      </c>
      <c r="G42" s="32">
        <f t="shared" si="7"/>
        <v>0</v>
      </c>
      <c r="H42" s="32">
        <f t="shared" si="8"/>
        <v>0</v>
      </c>
      <c r="I42" s="32"/>
      <c r="J42" s="32"/>
      <c r="K42" s="32"/>
      <c r="L42" s="32"/>
      <c r="M42" s="120"/>
      <c r="N42" s="121" t="str">
        <f>A221</f>
        <v>Daniele Lopresto</v>
      </c>
      <c r="O42" s="78"/>
    </row>
    <row r="43" spans="1:16" ht="13.5" customHeight="1" thickBot="1">
      <c r="A43" s="31" t="str">
        <f>A36</f>
        <v>Christian Haas</v>
      </c>
      <c r="B43" s="31" t="str">
        <f>A37</f>
        <v>Luca Martinelli</v>
      </c>
      <c r="C43" s="37"/>
      <c r="D43" s="138">
        <f>IF(Turnidomenica!E141="","",Turnidomenica!E141)</f>
        <v>8</v>
      </c>
      <c r="E43" s="138">
        <f>IF(Turnidomenica!F141="","",Turnidomenica!F141)</f>
        <v>1</v>
      </c>
      <c r="F43" s="32">
        <f t="shared" si="6"/>
        <v>1</v>
      </c>
      <c r="G43" s="32">
        <f t="shared" si="7"/>
        <v>0</v>
      </c>
      <c r="H43" s="32">
        <f t="shared" si="8"/>
        <v>0</v>
      </c>
      <c r="I43" s="32"/>
      <c r="J43" s="32"/>
      <c r="K43" s="32"/>
      <c r="L43" s="32"/>
      <c r="M43" s="120"/>
      <c r="N43" s="121" t="str">
        <f>A148</f>
        <v>Jean-Marie Amberny</v>
      </c>
      <c r="O43" s="78"/>
    </row>
    <row r="44" spans="1:16" ht="13.5" customHeight="1" thickBot="1">
      <c r="A44" s="31" t="str">
        <f>A38</f>
        <v>Augusto Vagnoni</v>
      </c>
      <c r="B44" s="31" t="str">
        <f>A39</f>
        <v>Tom Horn</v>
      </c>
      <c r="C44" s="37"/>
      <c r="D44" s="138">
        <f>IF(Turnidomenica!E142="","",Turnidomenica!E142)</f>
        <v>5</v>
      </c>
      <c r="E44" s="138">
        <f>IF(Turnidomenica!F142="","",Turnidomenica!F142)</f>
        <v>0</v>
      </c>
      <c r="F44" s="32">
        <f t="shared" si="6"/>
        <v>1</v>
      </c>
      <c r="G44" s="32">
        <f t="shared" si="7"/>
        <v>0</v>
      </c>
      <c r="H44" s="32">
        <f t="shared" si="8"/>
        <v>0</v>
      </c>
      <c r="I44" s="32"/>
      <c r="J44" s="32"/>
      <c r="K44" s="32"/>
      <c r="L44" s="32"/>
      <c r="M44" s="83"/>
      <c r="N44" s="121" t="str">
        <f>A149</f>
        <v>Maurizio Jon Scotta</v>
      </c>
      <c r="O44" s="86"/>
    </row>
    <row r="45" spans="1:16" ht="13.5" customHeight="1" thickBot="1">
      <c r="A45" s="31" t="str">
        <f>A36</f>
        <v>Christian Haas</v>
      </c>
      <c r="B45" s="31" t="str">
        <f>A39</f>
        <v>Tom Horn</v>
      </c>
      <c r="C45" s="37"/>
      <c r="D45" s="138">
        <f>IF(Turnidomenica!E225="","",Turnidomenica!E225)</f>
        <v>5</v>
      </c>
      <c r="E45" s="138">
        <f>IF(Turnidomenica!F225="","",Turnidomenica!F225)</f>
        <v>0</v>
      </c>
      <c r="F45" s="32">
        <f t="shared" si="6"/>
        <v>1</v>
      </c>
      <c r="G45" s="32">
        <f t="shared" si="7"/>
        <v>0</v>
      </c>
      <c r="H45" s="32">
        <f t="shared" si="8"/>
        <v>0</v>
      </c>
      <c r="I45" s="32"/>
      <c r="J45" s="32"/>
      <c r="K45" s="32"/>
      <c r="L45" s="32"/>
      <c r="N45" s="132" t="str">
        <f>A218</f>
        <v>Massimo Cremona</v>
      </c>
      <c r="O45" s="63"/>
    </row>
    <row r="46" spans="1:16" ht="13.5" customHeight="1" thickBot="1">
      <c r="A46" s="31" t="str">
        <f>A37</f>
        <v>Luca Martinelli</v>
      </c>
      <c r="B46" s="31" t="str">
        <f>A38</f>
        <v>Augusto Vagnoni</v>
      </c>
      <c r="C46" s="37"/>
      <c r="D46" s="138">
        <f>IF(Turnidomenica!E226="","",Turnidomenica!E226)</f>
        <v>0</v>
      </c>
      <c r="E46" s="138">
        <f>IF(Turnidomenica!F226="","",Turnidomenica!F226)</f>
        <v>3</v>
      </c>
      <c r="F46" s="32">
        <f t="shared" si="6"/>
        <v>0</v>
      </c>
      <c r="G46" s="32">
        <f t="shared" si="7"/>
        <v>0</v>
      </c>
      <c r="H46" s="32">
        <f t="shared" si="8"/>
        <v>1</v>
      </c>
      <c r="I46" s="32"/>
      <c r="J46" s="32"/>
      <c r="K46" s="32"/>
      <c r="L46" s="32"/>
      <c r="N46" s="132" t="str">
        <f>A219</f>
        <v>Florian Giaux</v>
      </c>
      <c r="O46" s="91"/>
      <c r="P46" s="92"/>
    </row>
    <row r="47" spans="1:16" ht="13.5" customHeight="1">
      <c r="A47" s="77"/>
      <c r="B47" s="78"/>
      <c r="C47" s="79"/>
      <c r="D47" s="90"/>
      <c r="E47" s="90"/>
      <c r="F47" s="81"/>
      <c r="G47" s="81"/>
      <c r="H47" s="82"/>
      <c r="I47" s="79"/>
      <c r="J47" s="79"/>
      <c r="K47" s="79"/>
      <c r="L47" s="79"/>
      <c r="M47" s="83"/>
      <c r="N47" s="78"/>
      <c r="O47" s="63"/>
    </row>
    <row r="48" spans="1:16" ht="19.5" customHeight="1">
      <c r="A48" s="117" t="s">
        <v>746</v>
      </c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214"/>
      <c r="O48" s="85"/>
    </row>
    <row r="49" spans="1:15" ht="13.5" customHeight="1">
      <c r="A49" s="75" t="s">
        <v>743</v>
      </c>
      <c r="B49" s="18"/>
      <c r="C49" s="19" t="s">
        <v>530</v>
      </c>
      <c r="D49" s="273" t="s">
        <v>531</v>
      </c>
      <c r="E49" s="273" t="s">
        <v>532</v>
      </c>
      <c r="F49" s="20" t="s">
        <v>533</v>
      </c>
      <c r="G49" s="20" t="s">
        <v>534</v>
      </c>
      <c r="H49" s="20" t="s">
        <v>538</v>
      </c>
      <c r="I49" s="273" t="s">
        <v>539</v>
      </c>
      <c r="J49" s="273" t="s">
        <v>540</v>
      </c>
      <c r="K49" s="273"/>
      <c r="L49" s="273"/>
      <c r="M49" s="21"/>
      <c r="N49" s="24"/>
      <c r="O49" s="85"/>
    </row>
    <row r="50" spans="1:15" ht="13.5" customHeight="1">
      <c r="A50" s="6" t="str">
        <f>Iscritti!B48</f>
        <v>Saverio Bari</v>
      </c>
      <c r="B50" s="24"/>
      <c r="C50" s="38">
        <f>3*E50+F50</f>
        <v>7</v>
      </c>
      <c r="D50" s="43">
        <f>SUM(E50:G50)</f>
        <v>3</v>
      </c>
      <c r="E50" s="43">
        <f>SUM(F55+F57+F59)</f>
        <v>2</v>
      </c>
      <c r="F50" s="43">
        <f>SUM(G55+G57+G59)</f>
        <v>1</v>
      </c>
      <c r="G50" s="43">
        <f>SUM(H55+H57+H59)</f>
        <v>0</v>
      </c>
      <c r="H50" s="47">
        <f>SUM(D55,D57,D59)</f>
        <v>12</v>
      </c>
      <c r="I50" s="47">
        <f>SUM(E55,E57,E59)</f>
        <v>3</v>
      </c>
      <c r="J50" s="43">
        <f>H50-I50</f>
        <v>9</v>
      </c>
      <c r="K50" s="25">
        <f>(C50*10000)+(J50*100)+H50</f>
        <v>70912</v>
      </c>
      <c r="L50" s="25" t="str">
        <f>+A50</f>
        <v>Saverio Bari</v>
      </c>
      <c r="M50" s="25">
        <f>LARGE(K50:K55,1)</f>
        <v>70912</v>
      </c>
      <c r="N50" s="137" t="str">
        <f>IF(SUM(C50:C53)=0,"",VLOOKUP(M50,K50:L53,2,FALSE))</f>
        <v>Saverio Bari</v>
      </c>
      <c r="O50" s="93"/>
    </row>
    <row r="51" spans="1:15" ht="13.5" customHeight="1">
      <c r="A51" s="6" t="str">
        <f>Iscritti!B79</f>
        <v>Filippo Filippella</v>
      </c>
      <c r="B51" s="24"/>
      <c r="C51" s="38">
        <f>3*E51+F51</f>
        <v>1</v>
      </c>
      <c r="D51" s="43">
        <f>SUM(E51:G51)</f>
        <v>3</v>
      </c>
      <c r="E51" s="43">
        <f>SUM(F56+H57+F60)</f>
        <v>0</v>
      </c>
      <c r="F51" s="43">
        <f>SUM(G56+G57+G60)</f>
        <v>1</v>
      </c>
      <c r="G51" s="43">
        <f>SUM(H56+F57+H60)</f>
        <v>2</v>
      </c>
      <c r="H51" s="47">
        <f>SUM(D56,E57,D60)</f>
        <v>4</v>
      </c>
      <c r="I51" s="47">
        <f>SUM(E56,D57,E60)</f>
        <v>9</v>
      </c>
      <c r="J51" s="43">
        <f>H51-I51</f>
        <v>-5</v>
      </c>
      <c r="K51" s="25">
        <f>(C51*10000)+(J51*100)+H51</f>
        <v>9504</v>
      </c>
      <c r="L51" s="25" t="str">
        <f>+A51</f>
        <v>Filippo Filippella</v>
      </c>
      <c r="M51" s="25">
        <f>LARGE(K50:K55,2)</f>
        <v>70204</v>
      </c>
      <c r="N51" s="137" t="str">
        <f>IF(SUM(C50:C53)=0,"",VLOOKUP(M51,K50:L53,2,FALSE))</f>
        <v>Alessandro Subazzoli</v>
      </c>
      <c r="O51" s="93"/>
    </row>
    <row r="52" spans="1:15" ht="13.5" customHeight="1">
      <c r="A52" s="6" t="str">
        <f>Iscritti!B92</f>
        <v>Fernando Gomez</v>
      </c>
      <c r="B52" s="24"/>
      <c r="C52" s="38">
        <f>3*E52+F52</f>
        <v>1</v>
      </c>
      <c r="D52" s="43">
        <f>SUM(E52:G52)</f>
        <v>3</v>
      </c>
      <c r="E52" s="43">
        <f>SUM(H55+F58+H60)</f>
        <v>0</v>
      </c>
      <c r="F52" s="43">
        <f>SUM(G55+G58+G60)</f>
        <v>1</v>
      </c>
      <c r="G52" s="43">
        <f>SUM(F55+H58+F60)</f>
        <v>2</v>
      </c>
      <c r="H52" s="47">
        <f>SUM(E55,D58,E60)</f>
        <v>3</v>
      </c>
      <c r="I52" s="47">
        <f>SUM(D55,E58,D60)</f>
        <v>9</v>
      </c>
      <c r="J52" s="43">
        <f>H52-I52</f>
        <v>-6</v>
      </c>
      <c r="K52" s="25">
        <f>(C52*10000)+(J52*100)+H52</f>
        <v>9403</v>
      </c>
      <c r="L52" s="25" t="str">
        <f>+A52</f>
        <v>Fernando Gomez</v>
      </c>
      <c r="M52" s="25">
        <f>LARGE(K50:K55,3)</f>
        <v>9504</v>
      </c>
      <c r="N52" s="137" t="str">
        <f>IF(SUM(C50:C53)=0,"",VLOOKUP(M52,K50:L53,2,FALSE))</f>
        <v>Filippo Filippella</v>
      </c>
      <c r="O52" s="93"/>
    </row>
    <row r="53" spans="1:15" ht="13.5" customHeight="1">
      <c r="A53" s="6" t="str">
        <f>Iscritti!B118</f>
        <v>Alessandro Subazzoli</v>
      </c>
      <c r="B53" s="24"/>
      <c r="C53" s="38">
        <f>3*E53+F53</f>
        <v>7</v>
      </c>
      <c r="D53" s="43">
        <f>SUM(E53:G53)</f>
        <v>3</v>
      </c>
      <c r="E53" s="43">
        <f>SUM(H56+H58+H59)</f>
        <v>2</v>
      </c>
      <c r="F53" s="43">
        <f>SUM(G56+G58+G59)</f>
        <v>1</v>
      </c>
      <c r="G53" s="43">
        <f>SUM(F56+F58+F59)</f>
        <v>0</v>
      </c>
      <c r="H53" s="47">
        <f>SUM(E56,E58,E59)</f>
        <v>4</v>
      </c>
      <c r="I53" s="47">
        <f>SUM(D56,D58,D59)</f>
        <v>2</v>
      </c>
      <c r="J53" s="43">
        <f>H53-I53</f>
        <v>2</v>
      </c>
      <c r="K53" s="25">
        <f>(C53*10000)+(J53*100)+H53</f>
        <v>70204</v>
      </c>
      <c r="L53" s="25" t="str">
        <f>+A53</f>
        <v>Alessandro Subazzoli</v>
      </c>
      <c r="M53" s="25">
        <f>LARGE(K50:K55,4)</f>
        <v>9403</v>
      </c>
      <c r="N53" s="137" t="str">
        <f>IF(SUM(C50:C53)=0,"",VLOOKUP(M53,K50:L53,2,FALSE))</f>
        <v>Fernando Gomez</v>
      </c>
      <c r="O53" s="91"/>
    </row>
    <row r="54" spans="1:15" ht="13.5" customHeight="1" thickBot="1">
      <c r="A54" s="18" t="s">
        <v>542</v>
      </c>
      <c r="B54" s="18"/>
      <c r="C54" s="273"/>
      <c r="D54" s="286" t="s">
        <v>543</v>
      </c>
      <c r="E54" s="286"/>
      <c r="F54" s="26"/>
      <c r="G54" s="27"/>
      <c r="H54" s="26"/>
      <c r="I54" s="273"/>
      <c r="J54" s="273"/>
      <c r="K54" s="273"/>
      <c r="L54" s="273"/>
      <c r="M54" s="55"/>
      <c r="N54" s="213" t="s">
        <v>713</v>
      </c>
      <c r="O54" s="91"/>
    </row>
    <row r="55" spans="1:15" ht="13.5" customHeight="1" thickBot="1">
      <c r="A55" s="31" t="str">
        <f>A50</f>
        <v>Saverio Bari</v>
      </c>
      <c r="B55" s="31" t="str">
        <f>A52</f>
        <v>Fernando Gomez</v>
      </c>
      <c r="C55" s="34"/>
      <c r="D55" s="138">
        <f>IF(Turnidomenica!E59="","",Turnidomenica!E59)</f>
        <v>6</v>
      </c>
      <c r="E55" s="138">
        <f>IF(Turnidomenica!F59="","",Turnidomenica!F59)</f>
        <v>1</v>
      </c>
      <c r="F55" s="32">
        <f t="shared" ref="F55:F60" si="9">IF(D55&gt;E55,1,0)</f>
        <v>1</v>
      </c>
      <c r="G55" s="32">
        <f t="shared" ref="G55:G60" si="10">IF(D55="",0,IF(D55=E55,1,0))</f>
        <v>0</v>
      </c>
      <c r="H55" s="32">
        <f t="shared" ref="H55:H60" si="11">IF(D55&lt;E55,1,0)</f>
        <v>0</v>
      </c>
      <c r="I55" s="32"/>
      <c r="J55" s="32"/>
      <c r="K55" s="32"/>
      <c r="L55" s="32"/>
      <c r="M55" s="120"/>
      <c r="N55" s="121" t="str">
        <f>A232</f>
        <v>Edoardo Bellotto</v>
      </c>
      <c r="O55" s="63"/>
    </row>
    <row r="56" spans="1:15" ht="13.5" customHeight="1" thickBot="1">
      <c r="A56" s="31" t="str">
        <f>A51</f>
        <v>Filippo Filippella</v>
      </c>
      <c r="B56" s="31" t="str">
        <f>A53</f>
        <v>Alessandro Subazzoli</v>
      </c>
      <c r="C56" s="37"/>
      <c r="D56" s="138">
        <f>IF(Turnidomenica!E60="","",Turnidomenica!E60)</f>
        <v>1</v>
      </c>
      <c r="E56" s="138">
        <f>IF(Turnidomenica!F60="","",Turnidomenica!F60)</f>
        <v>2</v>
      </c>
      <c r="F56" s="32">
        <f t="shared" si="9"/>
        <v>0</v>
      </c>
      <c r="G56" s="32">
        <f t="shared" si="10"/>
        <v>0</v>
      </c>
      <c r="H56" s="32">
        <f t="shared" si="11"/>
        <v>1</v>
      </c>
      <c r="I56" s="32"/>
      <c r="J56" s="32"/>
      <c r="K56" s="32"/>
      <c r="L56" s="32"/>
      <c r="M56" s="120"/>
      <c r="N56" s="121" t="str">
        <f>A233</f>
        <v>Remy Lours</v>
      </c>
      <c r="O56" s="63"/>
    </row>
    <row r="57" spans="1:15" ht="13.5" customHeight="1" thickBot="1">
      <c r="A57" s="31" t="str">
        <f>A50</f>
        <v>Saverio Bari</v>
      </c>
      <c r="B57" s="31" t="str">
        <f>A51</f>
        <v>Filippo Filippella</v>
      </c>
      <c r="C57" s="37"/>
      <c r="D57" s="138">
        <f>IF(Turnidomenica!E143="","",Turnidomenica!E143)</f>
        <v>6</v>
      </c>
      <c r="E57" s="138">
        <f>IF(Turnidomenica!F143="","",Turnidomenica!F143)</f>
        <v>2</v>
      </c>
      <c r="F57" s="32">
        <f t="shared" si="9"/>
        <v>1</v>
      </c>
      <c r="G57" s="32">
        <f t="shared" si="10"/>
        <v>0</v>
      </c>
      <c r="H57" s="32">
        <f t="shared" si="11"/>
        <v>0</v>
      </c>
      <c r="I57" s="32"/>
      <c r="J57" s="32"/>
      <c r="K57" s="32"/>
      <c r="L57" s="32"/>
      <c r="M57" s="120"/>
      <c r="N57" s="121" t="str">
        <f>A150</f>
        <v>Ismaele Caurla</v>
      </c>
      <c r="O57" s="63"/>
    </row>
    <row r="58" spans="1:15" ht="13.5" customHeight="1" thickBot="1">
      <c r="A58" s="31" t="str">
        <f>A52</f>
        <v>Fernando Gomez</v>
      </c>
      <c r="B58" s="31" t="str">
        <f>A53</f>
        <v>Alessandro Subazzoli</v>
      </c>
      <c r="C58" s="37"/>
      <c r="D58" s="138">
        <f>IF(Turnidomenica!E144="","",Turnidomenica!E144)</f>
        <v>1</v>
      </c>
      <c r="E58" s="138">
        <f>IF(Turnidomenica!F144="","",Turnidomenica!F144)</f>
        <v>2</v>
      </c>
      <c r="F58" s="32">
        <f t="shared" si="9"/>
        <v>0</v>
      </c>
      <c r="G58" s="32">
        <f t="shared" si="10"/>
        <v>0</v>
      </c>
      <c r="H58" s="32">
        <f t="shared" si="11"/>
        <v>1</v>
      </c>
      <c r="I58" s="32"/>
      <c r="J58" s="32"/>
      <c r="K58" s="32"/>
      <c r="L58" s="32"/>
      <c r="M58" s="83"/>
      <c r="N58" s="121" t="str">
        <f>A151</f>
        <v>Emanuele Funaro</v>
      </c>
      <c r="O58" s="85"/>
    </row>
    <row r="59" spans="1:15" ht="13.5" customHeight="1" thickBot="1">
      <c r="A59" s="31" t="str">
        <f>A50</f>
        <v>Saverio Bari</v>
      </c>
      <c r="B59" s="31" t="str">
        <f>A53</f>
        <v>Alessandro Subazzoli</v>
      </c>
      <c r="C59" s="37"/>
      <c r="D59" s="138">
        <f>IF(Turnidomenica!E227="","",Turnidomenica!E227)</f>
        <v>0</v>
      </c>
      <c r="E59" s="138">
        <f>IF(Turnidomenica!F227="","",Turnidomenica!F227)</f>
        <v>0</v>
      </c>
      <c r="F59" s="32">
        <f t="shared" si="9"/>
        <v>0</v>
      </c>
      <c r="G59" s="32">
        <f t="shared" si="10"/>
        <v>1</v>
      </c>
      <c r="H59" s="32">
        <f t="shared" si="11"/>
        <v>0</v>
      </c>
      <c r="I59" s="32"/>
      <c r="J59" s="32"/>
      <c r="K59" s="32"/>
      <c r="L59" s="32"/>
      <c r="N59" s="132" t="str">
        <f>A220</f>
        <v>Giovanni Francavilla</v>
      </c>
      <c r="O59" s="63"/>
    </row>
    <row r="60" spans="1:15" ht="13.5" customHeight="1" thickBot="1">
      <c r="A60" s="31" t="str">
        <f>A51</f>
        <v>Filippo Filippella</v>
      </c>
      <c r="B60" s="31" t="str">
        <f>A52</f>
        <v>Fernando Gomez</v>
      </c>
      <c r="C60" s="37"/>
      <c r="D60" s="138">
        <f>IF(Turnidomenica!E228="","",Turnidomenica!E228)</f>
        <v>1</v>
      </c>
      <c r="E60" s="138">
        <f>IF(Turnidomenica!F228="","",Turnidomenica!F228)</f>
        <v>1</v>
      </c>
      <c r="F60" s="32">
        <f t="shared" si="9"/>
        <v>0</v>
      </c>
      <c r="G60" s="32">
        <f t="shared" si="10"/>
        <v>1</v>
      </c>
      <c r="H60" s="32">
        <f t="shared" si="11"/>
        <v>0</v>
      </c>
      <c r="I60" s="32"/>
      <c r="J60" s="32"/>
      <c r="K60" s="32"/>
      <c r="L60" s="32"/>
      <c r="N60" s="132" t="str">
        <f>A221</f>
        <v>Daniele Lopresto</v>
      </c>
      <c r="O60" s="63"/>
    </row>
    <row r="61" spans="1:15" ht="13.5" customHeight="1">
      <c r="A61" s="77"/>
      <c r="B61" s="78"/>
      <c r="C61" s="79"/>
      <c r="D61" s="90"/>
      <c r="E61" s="90"/>
      <c r="F61" s="81"/>
      <c r="G61" s="81"/>
      <c r="H61" s="82"/>
      <c r="I61" s="79"/>
      <c r="J61" s="79"/>
      <c r="K61" s="79"/>
      <c r="L61" s="79"/>
      <c r="M61" s="83"/>
      <c r="N61" s="78"/>
      <c r="O61" s="63"/>
    </row>
    <row r="62" spans="1:15" ht="19.5" customHeight="1">
      <c r="A62" s="117" t="s">
        <v>747</v>
      </c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214"/>
      <c r="O62" s="85"/>
    </row>
    <row r="63" spans="1:15" ht="13.5" customHeight="1">
      <c r="A63" s="75" t="s">
        <v>743</v>
      </c>
      <c r="B63" s="18"/>
      <c r="C63" s="19" t="s">
        <v>530</v>
      </c>
      <c r="D63" s="273" t="s">
        <v>531</v>
      </c>
      <c r="E63" s="273" t="s">
        <v>532</v>
      </c>
      <c r="F63" s="20" t="s">
        <v>533</v>
      </c>
      <c r="G63" s="20" t="s">
        <v>534</v>
      </c>
      <c r="H63" s="20" t="s">
        <v>538</v>
      </c>
      <c r="I63" s="273" t="s">
        <v>539</v>
      </c>
      <c r="J63" s="273" t="s">
        <v>540</v>
      </c>
      <c r="K63" s="273"/>
      <c r="L63" s="273"/>
      <c r="M63" s="21"/>
      <c r="N63" s="24"/>
      <c r="O63" s="85"/>
    </row>
    <row r="64" spans="1:15" ht="13.5" customHeight="1">
      <c r="A64" s="6" t="str">
        <f>Iscritti!B49</f>
        <v>Massimiliano Nastasi</v>
      </c>
      <c r="B64" s="24"/>
      <c r="C64" s="38">
        <f>3*E64+F64</f>
        <v>9</v>
      </c>
      <c r="D64" s="43">
        <f>SUM(E64:G64)</f>
        <v>3</v>
      </c>
      <c r="E64" s="43">
        <f>SUM(F69+F71+F73)</f>
        <v>3</v>
      </c>
      <c r="F64" s="43">
        <f>SUM(G69+G71+G73)</f>
        <v>0</v>
      </c>
      <c r="G64" s="43">
        <f>SUM(H69+H71+H73)</f>
        <v>0</v>
      </c>
      <c r="H64" s="47">
        <f>SUM(D69,D71,D73)</f>
        <v>20</v>
      </c>
      <c r="I64" s="47">
        <f>SUM(E69,E71,E73)</f>
        <v>3</v>
      </c>
      <c r="J64" s="43">
        <f>H64-I64</f>
        <v>17</v>
      </c>
      <c r="K64" s="25">
        <f>(C64*10000)+(J64*100)+H64</f>
        <v>91720</v>
      </c>
      <c r="L64" s="25" t="str">
        <f>+A64</f>
        <v>Massimiliano Nastasi</v>
      </c>
      <c r="M64" s="25">
        <f>LARGE(K64:K69,1)</f>
        <v>91720</v>
      </c>
      <c r="N64" s="137" t="str">
        <f>IF(SUM(C64:C67)=0,"",VLOOKUP(M64,K64:L67,2,FALSE))</f>
        <v>Massimiliano Nastasi</v>
      </c>
      <c r="O64" s="93"/>
    </row>
    <row r="65" spans="1:15" ht="13.5" customHeight="1">
      <c r="A65" s="6" t="str">
        <f>Iscritti!B73</f>
        <v>Robert Lenz</v>
      </c>
      <c r="B65" s="24"/>
      <c r="C65" s="38">
        <f>3*E65+F65</f>
        <v>6</v>
      </c>
      <c r="D65" s="43">
        <f>SUM(E65:G65)</f>
        <v>3</v>
      </c>
      <c r="E65" s="43">
        <f>SUM(F70+H71+F74)</f>
        <v>2</v>
      </c>
      <c r="F65" s="43">
        <f>SUM(G70+G71+G74)</f>
        <v>0</v>
      </c>
      <c r="G65" s="43">
        <f>SUM(H70+F71+H74)</f>
        <v>1</v>
      </c>
      <c r="H65" s="47">
        <f>SUM(D70,E71,D74)</f>
        <v>11</v>
      </c>
      <c r="I65" s="47">
        <f>SUM(E70,D71,E74)</f>
        <v>8</v>
      </c>
      <c r="J65" s="43">
        <f>H65-I65</f>
        <v>3</v>
      </c>
      <c r="K65" s="25">
        <f>(C65*10000)+(J65*100)+H65</f>
        <v>60311</v>
      </c>
      <c r="L65" s="25" t="str">
        <f>+A65</f>
        <v>Robert Lenz</v>
      </c>
      <c r="M65" s="25">
        <f>LARGE(K64:K69,2)</f>
        <v>60311</v>
      </c>
      <c r="N65" s="137" t="str">
        <f>IF(SUM(C64:C67)=0,"",VLOOKUP(M65,K64:L67,2,FALSE))</f>
        <v>Robert Lenz</v>
      </c>
      <c r="O65" s="93"/>
    </row>
    <row r="66" spans="1:15" ht="13.5" customHeight="1">
      <c r="A66" s="6" t="str">
        <f>Iscritti!B101</f>
        <v>Riccardo Schito</v>
      </c>
      <c r="B66" s="24"/>
      <c r="C66" s="38">
        <f>3*E66+F66</f>
        <v>3</v>
      </c>
      <c r="D66" s="43">
        <f>SUM(E66:G66)</f>
        <v>3</v>
      </c>
      <c r="E66" s="43">
        <f>SUM(H69+F72+H74)</f>
        <v>1</v>
      </c>
      <c r="F66" s="43">
        <f>SUM(G69+G72+G74)</f>
        <v>0</v>
      </c>
      <c r="G66" s="43">
        <f>SUM(F69+H72+F74)</f>
        <v>2</v>
      </c>
      <c r="H66" s="47">
        <f>SUM(E69,D72,E74)</f>
        <v>11</v>
      </c>
      <c r="I66" s="47">
        <f>SUM(D69,E72,D74)</f>
        <v>11</v>
      </c>
      <c r="J66" s="43">
        <f>H66-I66</f>
        <v>0</v>
      </c>
      <c r="K66" s="25">
        <f>(C66*10000)+(J66*100)+H66</f>
        <v>30011</v>
      </c>
      <c r="L66" s="25" t="str">
        <f>+A66</f>
        <v>Riccardo Schito</v>
      </c>
      <c r="M66" s="25">
        <f>LARGE(K64:K69,3)</f>
        <v>30011</v>
      </c>
      <c r="N66" s="137" t="str">
        <f>IF(SUM(C64:C67)=0,"",VLOOKUP(M66,K64:L67,2,FALSE))</f>
        <v>Riccardo Schito</v>
      </c>
      <c r="O66" s="93"/>
    </row>
    <row r="67" spans="1:15" ht="13.5" customHeight="1">
      <c r="A67" s="6" t="str">
        <f>Iscritti!B114</f>
        <v>Luca Converti</v>
      </c>
      <c r="B67" s="24"/>
      <c r="C67" s="38">
        <f>3*E67+F67</f>
        <v>0</v>
      </c>
      <c r="D67" s="43">
        <f>SUM(E67:G67)</f>
        <v>3</v>
      </c>
      <c r="E67" s="43">
        <f>SUM(H70+H72+H73)</f>
        <v>0</v>
      </c>
      <c r="F67" s="43">
        <f>SUM(G70+G72+G73)</f>
        <v>0</v>
      </c>
      <c r="G67" s="43">
        <f>SUM(F70+F72+F73)</f>
        <v>3</v>
      </c>
      <c r="H67" s="47">
        <f>SUM(E70,E72,E73)</f>
        <v>2</v>
      </c>
      <c r="I67" s="47">
        <f>SUM(D70,D72,D73)</f>
        <v>22</v>
      </c>
      <c r="J67" s="43">
        <f>H67-I67</f>
        <v>-20</v>
      </c>
      <c r="K67" s="25">
        <f>(C67*10000)+(J67*100)+H67</f>
        <v>-1998</v>
      </c>
      <c r="L67" s="25" t="str">
        <f>+A67</f>
        <v>Luca Converti</v>
      </c>
      <c r="M67" s="25">
        <f>LARGE(K64:K69,4)</f>
        <v>-1998</v>
      </c>
      <c r="N67" s="137" t="str">
        <f>IF(SUM(C64:C67)=0,"",VLOOKUP(M67,K64:L67,2,FALSE))</f>
        <v>Luca Converti</v>
      </c>
      <c r="O67" s="93"/>
    </row>
    <row r="68" spans="1:15" ht="13.5" customHeight="1" thickBot="1">
      <c r="A68" s="18" t="s">
        <v>542</v>
      </c>
      <c r="B68" s="18"/>
      <c r="C68" s="273"/>
      <c r="D68" s="286" t="s">
        <v>543</v>
      </c>
      <c r="E68" s="286"/>
      <c r="F68" s="26"/>
      <c r="G68" s="27"/>
      <c r="H68" s="26"/>
      <c r="I68" s="273"/>
      <c r="J68" s="273"/>
      <c r="K68" s="273"/>
      <c r="L68" s="273"/>
      <c r="M68" s="55"/>
      <c r="N68" s="213" t="s">
        <v>713</v>
      </c>
      <c r="O68" s="93"/>
    </row>
    <row r="69" spans="1:15" ht="13.5" customHeight="1" thickBot="1">
      <c r="A69" s="31" t="str">
        <f>A64</f>
        <v>Massimiliano Nastasi</v>
      </c>
      <c r="B69" s="31" t="str">
        <f>A66</f>
        <v>Riccardo Schito</v>
      </c>
      <c r="C69" s="34"/>
      <c r="D69" s="138">
        <f>IF(Turnidomenica!E61="","",Turnidomenica!E61)</f>
        <v>5</v>
      </c>
      <c r="E69" s="138">
        <f>IF(Turnidomenica!F61="","",Turnidomenica!F61)</f>
        <v>1</v>
      </c>
      <c r="F69" s="32">
        <f t="shared" ref="F69:F74" si="12">IF(D69&gt;E69,1,0)</f>
        <v>1</v>
      </c>
      <c r="G69" s="32">
        <f t="shared" ref="G69:G74" si="13">IF(D69="",0,IF(D69=E69,1,0))</f>
        <v>0</v>
      </c>
      <c r="H69" s="32">
        <f t="shared" ref="H69:H74" si="14">IF(D69&lt;E69,1,0)</f>
        <v>0</v>
      </c>
      <c r="I69" s="32"/>
      <c r="J69" s="32"/>
      <c r="K69" s="32"/>
      <c r="L69" s="32"/>
      <c r="M69" s="120"/>
      <c r="N69" s="121" t="str">
        <f>A234</f>
        <v>Rosario Ifrigerio</v>
      </c>
      <c r="O69" s="93"/>
    </row>
    <row r="70" spans="1:15" ht="13.5" customHeight="1" thickBot="1">
      <c r="A70" s="31" t="str">
        <f>A65</f>
        <v>Robert Lenz</v>
      </c>
      <c r="B70" s="31" t="str">
        <f>A67</f>
        <v>Luca Converti</v>
      </c>
      <c r="C70" s="37"/>
      <c r="D70" s="138">
        <f>IF(Turnidomenica!E62="","",Turnidomenica!E62)</f>
        <v>5</v>
      </c>
      <c r="E70" s="138">
        <f>IF(Turnidomenica!F62="","",Turnidomenica!F62)</f>
        <v>0</v>
      </c>
      <c r="F70" s="32">
        <f t="shared" si="12"/>
        <v>1</v>
      </c>
      <c r="G70" s="32">
        <f t="shared" si="13"/>
        <v>0</v>
      </c>
      <c r="H70" s="32">
        <f t="shared" si="14"/>
        <v>0</v>
      </c>
      <c r="I70" s="32"/>
      <c r="J70" s="32"/>
      <c r="K70" s="32"/>
      <c r="L70" s="32"/>
      <c r="M70" s="120"/>
      <c r="N70" s="121" t="str">
        <f>A235</f>
        <v>Tiberio Becucci</v>
      </c>
      <c r="O70" s="93"/>
    </row>
    <row r="71" spans="1:15" ht="13.5" customHeight="1" thickBot="1">
      <c r="A71" s="31" t="str">
        <f>A64</f>
        <v>Massimiliano Nastasi</v>
      </c>
      <c r="B71" s="31" t="str">
        <f>A65</f>
        <v>Robert Lenz</v>
      </c>
      <c r="C71" s="37"/>
      <c r="D71" s="138">
        <f>IF(Turnidomenica!E145="","",Turnidomenica!E145)</f>
        <v>6</v>
      </c>
      <c r="E71" s="138">
        <f>IF(Turnidomenica!F145="","",Turnidomenica!F145)</f>
        <v>1</v>
      </c>
      <c r="F71" s="32">
        <f t="shared" si="12"/>
        <v>1</v>
      </c>
      <c r="G71" s="32">
        <f t="shared" si="13"/>
        <v>0</v>
      </c>
      <c r="H71" s="32">
        <f t="shared" si="14"/>
        <v>0</v>
      </c>
      <c r="I71" s="32"/>
      <c r="J71" s="32"/>
      <c r="K71" s="32"/>
      <c r="L71" s="32"/>
      <c r="M71" s="120"/>
      <c r="N71" s="121" t="str">
        <f>A162</f>
        <v>Sergio Ramos</v>
      </c>
      <c r="O71" s="93"/>
    </row>
    <row r="72" spans="1:15" ht="13.5" customHeight="1" thickBot="1">
      <c r="A72" s="31" t="str">
        <f>A66</f>
        <v>Riccardo Schito</v>
      </c>
      <c r="B72" s="31" t="str">
        <f>A67</f>
        <v>Luca Converti</v>
      </c>
      <c r="C72" s="37"/>
      <c r="D72" s="138">
        <f>IF(Turnidomenica!E146="","",Turnidomenica!E146)</f>
        <v>8</v>
      </c>
      <c r="E72" s="138">
        <f>IF(Turnidomenica!F146="","",Turnidomenica!F146)</f>
        <v>1</v>
      </c>
      <c r="F72" s="32">
        <f t="shared" si="12"/>
        <v>1</v>
      </c>
      <c r="G72" s="32">
        <f t="shared" si="13"/>
        <v>0</v>
      </c>
      <c r="H72" s="32">
        <f t="shared" si="14"/>
        <v>0</v>
      </c>
      <c r="I72" s="32"/>
      <c r="J72" s="32"/>
      <c r="K72" s="32"/>
      <c r="L72" s="32"/>
      <c r="M72" s="83"/>
      <c r="N72" s="121" t="str">
        <f>A163</f>
        <v>Alex Iorio</v>
      </c>
      <c r="O72" s="91"/>
    </row>
    <row r="73" spans="1:15" ht="13.5" customHeight="1" thickBot="1">
      <c r="A73" s="31" t="str">
        <f>A64</f>
        <v>Massimiliano Nastasi</v>
      </c>
      <c r="B73" s="31" t="str">
        <f>A67</f>
        <v>Luca Converti</v>
      </c>
      <c r="C73" s="37"/>
      <c r="D73" s="138">
        <f>IF(Turnidomenica!E229="","",Turnidomenica!E229)</f>
        <v>9</v>
      </c>
      <c r="E73" s="138">
        <f>IF(Turnidomenica!F229="","",Turnidomenica!F229)</f>
        <v>1</v>
      </c>
      <c r="F73" s="32">
        <f t="shared" si="12"/>
        <v>1</v>
      </c>
      <c r="G73" s="32">
        <f t="shared" si="13"/>
        <v>0</v>
      </c>
      <c r="H73" s="32">
        <f t="shared" si="14"/>
        <v>0</v>
      </c>
      <c r="I73" s="32"/>
      <c r="J73" s="32"/>
      <c r="K73" s="32"/>
      <c r="L73" s="32"/>
      <c r="N73" s="132" t="str">
        <f>A232</f>
        <v>Edoardo Bellotto</v>
      </c>
      <c r="O73" s="63"/>
    </row>
    <row r="74" spans="1:15" ht="13.5" customHeight="1" thickBot="1">
      <c r="A74" s="31" t="str">
        <f>A65</f>
        <v>Robert Lenz</v>
      </c>
      <c r="B74" s="31" t="str">
        <f>A66</f>
        <v>Riccardo Schito</v>
      </c>
      <c r="C74" s="37"/>
      <c r="D74" s="138">
        <f>IF(Turnidomenica!E230="","",Turnidomenica!E230)</f>
        <v>5</v>
      </c>
      <c r="E74" s="138">
        <f>IF(Turnidomenica!F230="","",Turnidomenica!F230)</f>
        <v>2</v>
      </c>
      <c r="F74" s="32">
        <f t="shared" si="12"/>
        <v>1</v>
      </c>
      <c r="G74" s="32">
        <f t="shared" si="13"/>
        <v>0</v>
      </c>
      <c r="H74" s="32">
        <f t="shared" si="14"/>
        <v>0</v>
      </c>
      <c r="I74" s="32"/>
      <c r="J74" s="32"/>
      <c r="K74" s="32"/>
      <c r="L74" s="32"/>
      <c r="N74" s="132" t="str">
        <f>A233</f>
        <v>Remy Lours</v>
      </c>
      <c r="O74" s="63"/>
    </row>
    <row r="75" spans="1:15" ht="13.5" customHeight="1">
      <c r="A75" s="77"/>
      <c r="B75" s="78"/>
      <c r="C75" s="79"/>
      <c r="D75" s="90"/>
      <c r="E75" s="90"/>
      <c r="F75" s="81"/>
      <c r="G75" s="81"/>
      <c r="H75" s="82"/>
      <c r="I75" s="79"/>
      <c r="J75" s="79"/>
      <c r="K75" s="79"/>
      <c r="L75" s="79"/>
      <c r="M75" s="83"/>
      <c r="N75" s="78"/>
      <c r="O75" s="63"/>
    </row>
    <row r="76" spans="1:15" ht="19.5" customHeight="1">
      <c r="A76" s="117" t="s">
        <v>748</v>
      </c>
      <c r="B76" s="84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214"/>
      <c r="O76" s="85"/>
    </row>
    <row r="77" spans="1:15" ht="13.5" customHeight="1">
      <c r="A77" s="75" t="s">
        <v>743</v>
      </c>
      <c r="B77" s="18"/>
      <c r="C77" s="19" t="s">
        <v>530</v>
      </c>
      <c r="D77" s="273" t="s">
        <v>531</v>
      </c>
      <c r="E77" s="273" t="s">
        <v>532</v>
      </c>
      <c r="F77" s="20" t="s">
        <v>533</v>
      </c>
      <c r="G77" s="20" t="s">
        <v>534</v>
      </c>
      <c r="H77" s="20" t="s">
        <v>538</v>
      </c>
      <c r="I77" s="273" t="s">
        <v>539</v>
      </c>
      <c r="J77" s="273" t="s">
        <v>540</v>
      </c>
      <c r="K77" s="273"/>
      <c r="L77" s="273"/>
      <c r="M77" s="21"/>
      <c r="N77" s="24"/>
      <c r="O77" s="85"/>
    </row>
    <row r="78" spans="1:15" ht="13.5" customHeight="1">
      <c r="A78" s="6" t="str">
        <f>Iscritti!B50</f>
        <v>Wolfgang Leitner</v>
      </c>
      <c r="B78" s="24"/>
      <c r="C78" s="38">
        <f>3*E78+F78</f>
        <v>9</v>
      </c>
      <c r="D78" s="43">
        <f>SUM(E78:G78)</f>
        <v>3</v>
      </c>
      <c r="E78" s="43">
        <f>SUM(F83+F85+F87)</f>
        <v>3</v>
      </c>
      <c r="F78" s="43">
        <f>SUM(G83+G85+G87)</f>
        <v>0</v>
      </c>
      <c r="G78" s="43">
        <f>SUM(H83+H85+H87)</f>
        <v>0</v>
      </c>
      <c r="H78" s="47">
        <f>SUM(D83,D85,D87)</f>
        <v>16</v>
      </c>
      <c r="I78" s="47">
        <f>SUM(E83,E85,E87)</f>
        <v>2</v>
      </c>
      <c r="J78" s="43">
        <f>H78-I78</f>
        <v>14</v>
      </c>
      <c r="K78" s="25">
        <f>(C78*10000)+(J78*100)+H78</f>
        <v>91416</v>
      </c>
      <c r="L78" s="25" t="str">
        <f>+A78</f>
        <v>Wolfgang Leitner</v>
      </c>
      <c r="M78" s="25">
        <f>LARGE(K78:K83,1)</f>
        <v>91416</v>
      </c>
      <c r="N78" s="137" t="str">
        <f>IF(SUM(C78:C81)=0,"",VLOOKUP(M78,K78:L81,2,FALSE))</f>
        <v>Wolfgang Leitner</v>
      </c>
      <c r="O78" s="93"/>
    </row>
    <row r="79" spans="1:15" ht="13.5" customHeight="1">
      <c r="A79" s="6" t="str">
        <f>Iscritti!B77</f>
        <v>Mauro Salvati</v>
      </c>
      <c r="B79" s="24"/>
      <c r="C79" s="38">
        <f>3*E79+F79</f>
        <v>6</v>
      </c>
      <c r="D79" s="43">
        <f>SUM(E79:G79)</f>
        <v>3</v>
      </c>
      <c r="E79" s="43">
        <f>SUM(F84+H85+F88)</f>
        <v>2</v>
      </c>
      <c r="F79" s="43">
        <f>SUM(G84+G85+G88)</f>
        <v>0</v>
      </c>
      <c r="G79" s="43">
        <f>SUM(H84+F85+H88)</f>
        <v>1</v>
      </c>
      <c r="H79" s="47">
        <f>SUM(D84,E85,D88)</f>
        <v>11</v>
      </c>
      <c r="I79" s="47">
        <f>SUM(E84,D85,E88)</f>
        <v>4</v>
      </c>
      <c r="J79" s="43">
        <f>H79-I79</f>
        <v>7</v>
      </c>
      <c r="K79" s="25">
        <f>(C79*10000)+(J79*100)+H79</f>
        <v>60711</v>
      </c>
      <c r="L79" s="25" t="str">
        <f>+A79</f>
        <v>Mauro Salvati</v>
      </c>
      <c r="M79" s="25">
        <f>LARGE(K78:K83,2)</f>
        <v>60711</v>
      </c>
      <c r="N79" s="137" t="str">
        <f>IF(SUM(C78:C81)=0,"",VLOOKUP(M79,K78:L81,2,FALSE))</f>
        <v>Mauro Salvati</v>
      </c>
      <c r="O79" s="93"/>
    </row>
    <row r="80" spans="1:15" ht="13.5" customHeight="1">
      <c r="A80" s="6" t="str">
        <f>Iscritti!B88</f>
        <v>Massimo Di Cè</v>
      </c>
      <c r="B80" s="24"/>
      <c r="C80" s="38">
        <f>3*E80+F80</f>
        <v>0</v>
      </c>
      <c r="D80" s="43">
        <f>SUM(E80:G80)</f>
        <v>3</v>
      </c>
      <c r="E80" s="43">
        <f>SUM(H83+F86+H88)</f>
        <v>0</v>
      </c>
      <c r="F80" s="43">
        <f>SUM(G83+G86+G88)</f>
        <v>0</v>
      </c>
      <c r="G80" s="43">
        <f>SUM(F83+H86+F88)</f>
        <v>3</v>
      </c>
      <c r="H80" s="47">
        <f>SUM(E83,D86,E88)</f>
        <v>1</v>
      </c>
      <c r="I80" s="47">
        <f>SUM(D83,E86,D88)</f>
        <v>14</v>
      </c>
      <c r="J80" s="43">
        <f>H80-I80</f>
        <v>-13</v>
      </c>
      <c r="K80" s="25">
        <f>(C80*10000)+(J80*100)+H80</f>
        <v>-1299</v>
      </c>
      <c r="L80" s="25" t="str">
        <f>+A80</f>
        <v>Massimo Di Cè</v>
      </c>
      <c r="M80" s="25">
        <f>LARGE(K78:K83,3)</f>
        <v>29203</v>
      </c>
      <c r="N80" s="137" t="str">
        <f>IF(SUM(C78:C81)=0,"",VLOOKUP(M80,K78:L81,2,FALSE))</f>
        <v>Alessio Tacchia</v>
      </c>
      <c r="O80" s="93"/>
    </row>
    <row r="81" spans="1:15" ht="13.5" customHeight="1">
      <c r="A81" s="6" t="str">
        <f>Iscritti!B115</f>
        <v>Alessio Tacchia</v>
      </c>
      <c r="B81" s="24"/>
      <c r="C81" s="38">
        <f>3*E81+F81</f>
        <v>3</v>
      </c>
      <c r="D81" s="43">
        <f>SUM(E81:G81)</f>
        <v>3</v>
      </c>
      <c r="E81" s="43">
        <f>SUM(H84+H86+H87)</f>
        <v>1</v>
      </c>
      <c r="F81" s="43">
        <f>SUM(G84+G86+G87)</f>
        <v>0</v>
      </c>
      <c r="G81" s="43">
        <f>SUM(F84+F86+F87)</f>
        <v>2</v>
      </c>
      <c r="H81" s="47">
        <f>SUM(E84,E86,E87)</f>
        <v>3</v>
      </c>
      <c r="I81" s="47">
        <f>SUM(D84,D86,D87)</f>
        <v>11</v>
      </c>
      <c r="J81" s="43">
        <f>H81-I81</f>
        <v>-8</v>
      </c>
      <c r="K81" s="25">
        <f>(C81*10000)+(J81*100)+H81</f>
        <v>29203</v>
      </c>
      <c r="L81" s="25" t="str">
        <f>+A81</f>
        <v>Alessio Tacchia</v>
      </c>
      <c r="M81" s="25">
        <f>LARGE(K78:K83,4)</f>
        <v>-1299</v>
      </c>
      <c r="N81" s="137" t="str">
        <f>IF(SUM(C78:C81)=0,"",VLOOKUP(M81,K78:L81,2,FALSE))</f>
        <v>Massimo Di Cè</v>
      </c>
      <c r="O81" s="93"/>
    </row>
    <row r="82" spans="1:15" ht="13.5" customHeight="1" thickBot="1">
      <c r="A82" s="18" t="s">
        <v>542</v>
      </c>
      <c r="B82" s="18"/>
      <c r="C82" s="273"/>
      <c r="D82" s="286" t="s">
        <v>543</v>
      </c>
      <c r="E82" s="286"/>
      <c r="F82" s="26"/>
      <c r="G82" s="27"/>
      <c r="H82" s="26"/>
      <c r="I82" s="273"/>
      <c r="J82" s="273"/>
      <c r="K82" s="273"/>
      <c r="L82" s="273"/>
      <c r="M82" s="55"/>
      <c r="N82" s="213" t="s">
        <v>713</v>
      </c>
      <c r="O82" s="93"/>
    </row>
    <row r="83" spans="1:15" ht="13.5" customHeight="1" thickBot="1">
      <c r="A83" s="31" t="str">
        <f>A78</f>
        <v>Wolfgang Leitner</v>
      </c>
      <c r="B83" s="31" t="str">
        <f>A80</f>
        <v>Massimo Di Cè</v>
      </c>
      <c r="C83" s="34"/>
      <c r="D83" s="138">
        <f>IF(Turnidomenica!E63="","",Turnidomenica!E63)</f>
        <v>8</v>
      </c>
      <c r="E83" s="138">
        <f>IF(Turnidomenica!F63="","",Turnidomenica!F63)</f>
        <v>1</v>
      </c>
      <c r="F83" s="32">
        <f t="shared" ref="F83:F88" si="15">IF(D83&gt;E83,1,0)</f>
        <v>1</v>
      </c>
      <c r="G83" s="32">
        <f t="shared" ref="G83:G88" si="16">IF(D83="",0,IF(D83=E83,1,0))</f>
        <v>0</v>
      </c>
      <c r="H83" s="32">
        <f t="shared" ref="H83:H88" si="17">IF(D83&lt;E83,1,0)</f>
        <v>0</v>
      </c>
      <c r="I83" s="32"/>
      <c r="J83" s="32"/>
      <c r="K83" s="32"/>
      <c r="L83" s="32"/>
      <c r="M83" s="120"/>
      <c r="N83" s="121" t="str">
        <f>A246</f>
        <v>Matteo Ciccarelli</v>
      </c>
      <c r="O83" s="93"/>
    </row>
    <row r="84" spans="1:15" ht="13.5" customHeight="1" thickBot="1">
      <c r="A84" s="31" t="str">
        <f>A79</f>
        <v>Mauro Salvati</v>
      </c>
      <c r="B84" s="31" t="str">
        <f>A81</f>
        <v>Alessio Tacchia</v>
      </c>
      <c r="C84" s="37"/>
      <c r="D84" s="138">
        <f>IF(Turnidomenica!E64="","",Turnidomenica!E64)</f>
        <v>6</v>
      </c>
      <c r="E84" s="138">
        <f>IF(Turnidomenica!F64="","",Turnidomenica!F64)</f>
        <v>1</v>
      </c>
      <c r="F84" s="32">
        <f t="shared" si="15"/>
        <v>1</v>
      </c>
      <c r="G84" s="32">
        <f t="shared" si="16"/>
        <v>0</v>
      </c>
      <c r="H84" s="32">
        <f t="shared" si="17"/>
        <v>0</v>
      </c>
      <c r="I84" s="32"/>
      <c r="J84" s="32"/>
      <c r="K84" s="32"/>
      <c r="L84" s="32"/>
      <c r="M84" s="120"/>
      <c r="N84" s="121" t="str">
        <f>A247</f>
        <v>Marcus Tilgner</v>
      </c>
      <c r="O84" s="93"/>
    </row>
    <row r="85" spans="1:15" ht="13.5" customHeight="1" thickBot="1">
      <c r="A85" s="31" t="str">
        <f>A78</f>
        <v>Wolfgang Leitner</v>
      </c>
      <c r="B85" s="31" t="str">
        <f>A79</f>
        <v>Mauro Salvati</v>
      </c>
      <c r="C85" s="37"/>
      <c r="D85" s="138">
        <f>IF(Turnidomenica!E147="","",Turnidomenica!E147)</f>
        <v>3</v>
      </c>
      <c r="E85" s="138">
        <f>IF(Turnidomenica!F147="","",Turnidomenica!F147)</f>
        <v>1</v>
      </c>
      <c r="F85" s="32">
        <f t="shared" si="15"/>
        <v>1</v>
      </c>
      <c r="G85" s="32">
        <f t="shared" si="16"/>
        <v>0</v>
      </c>
      <c r="H85" s="32">
        <f t="shared" si="17"/>
        <v>0</v>
      </c>
      <c r="I85" s="32"/>
      <c r="J85" s="32"/>
      <c r="K85" s="32"/>
      <c r="L85" s="32"/>
      <c r="M85" s="120"/>
      <c r="N85" s="121" t="str">
        <f>A164</f>
        <v>Giancarlo Cavanna Cavanna</v>
      </c>
      <c r="O85" s="93"/>
    </row>
    <row r="86" spans="1:15" ht="13.5" customHeight="1" thickBot="1">
      <c r="A86" s="31" t="str">
        <f>A80</f>
        <v>Massimo Di Cè</v>
      </c>
      <c r="B86" s="31" t="str">
        <f>A81</f>
        <v>Alessio Tacchia</v>
      </c>
      <c r="C86" s="37"/>
      <c r="D86" s="138">
        <f>IF(Turnidomenica!E148="","",Turnidomenica!E148)</f>
        <v>0</v>
      </c>
      <c r="E86" s="138">
        <f>IF(Turnidomenica!F148="","",Turnidomenica!F148)</f>
        <v>2</v>
      </c>
      <c r="F86" s="32">
        <f t="shared" si="15"/>
        <v>0</v>
      </c>
      <c r="G86" s="32">
        <f t="shared" si="16"/>
        <v>0</v>
      </c>
      <c r="H86" s="32">
        <f t="shared" si="17"/>
        <v>1</v>
      </c>
      <c r="I86" s="32"/>
      <c r="J86" s="32"/>
      <c r="K86" s="32"/>
      <c r="L86" s="32"/>
      <c r="M86" s="83"/>
      <c r="N86" s="121" t="str">
        <f>A165</f>
        <v>Gabriele Casati</v>
      </c>
      <c r="O86" s="93"/>
    </row>
    <row r="87" spans="1:15" ht="13.5" customHeight="1" thickBot="1">
      <c r="A87" s="31" t="str">
        <f>A78</f>
        <v>Wolfgang Leitner</v>
      </c>
      <c r="B87" s="31" t="str">
        <f>A81</f>
        <v>Alessio Tacchia</v>
      </c>
      <c r="C87" s="37"/>
      <c r="D87" s="138">
        <f>IF(Turnidomenica!E231="","",Turnidomenica!E231)</f>
        <v>5</v>
      </c>
      <c r="E87" s="138">
        <f>IF(Turnidomenica!F231="","",Turnidomenica!F231)</f>
        <v>0</v>
      </c>
      <c r="F87" s="32">
        <f t="shared" si="15"/>
        <v>1</v>
      </c>
      <c r="G87" s="32">
        <f t="shared" si="16"/>
        <v>0</v>
      </c>
      <c r="H87" s="32">
        <f t="shared" si="17"/>
        <v>0</v>
      </c>
      <c r="I87" s="32"/>
      <c r="J87" s="32"/>
      <c r="K87" s="32"/>
      <c r="L87" s="32"/>
      <c r="N87" s="132" t="str">
        <f>A234</f>
        <v>Rosario Ifrigerio</v>
      </c>
      <c r="O87" s="63"/>
    </row>
    <row r="88" spans="1:15" ht="13.5" customHeight="1" thickBot="1">
      <c r="A88" s="31" t="str">
        <f>A79</f>
        <v>Mauro Salvati</v>
      </c>
      <c r="B88" s="31" t="str">
        <f>A80</f>
        <v>Massimo Di Cè</v>
      </c>
      <c r="C88" s="37"/>
      <c r="D88" s="138">
        <f>IF(Turnidomenica!E232="","",Turnidomenica!E232)</f>
        <v>4</v>
      </c>
      <c r="E88" s="138">
        <f>IF(Turnidomenica!F232="","",Turnidomenica!F232)</f>
        <v>0</v>
      </c>
      <c r="F88" s="32">
        <f t="shared" si="15"/>
        <v>1</v>
      </c>
      <c r="G88" s="32">
        <f t="shared" si="16"/>
        <v>0</v>
      </c>
      <c r="H88" s="32">
        <f t="shared" si="17"/>
        <v>0</v>
      </c>
      <c r="I88" s="32"/>
      <c r="J88" s="32"/>
      <c r="K88" s="32"/>
      <c r="L88" s="32"/>
      <c r="N88" s="132" t="str">
        <f>A235</f>
        <v>Tiberio Becucci</v>
      </c>
      <c r="O88" s="63"/>
    </row>
    <row r="89" spans="1:15" ht="13.5" customHeight="1">
      <c r="A89" s="77"/>
      <c r="B89" s="78"/>
      <c r="C89" s="79"/>
      <c r="D89" s="90"/>
      <c r="E89" s="90"/>
      <c r="F89" s="81"/>
      <c r="G89" s="81"/>
      <c r="H89" s="82"/>
      <c r="I89" s="79"/>
      <c r="J89" s="79"/>
      <c r="K89" s="79"/>
      <c r="L89" s="79"/>
      <c r="M89" s="83"/>
      <c r="N89" s="78"/>
      <c r="O89" s="63"/>
    </row>
    <row r="90" spans="1:15" ht="19.5" customHeight="1">
      <c r="A90" s="117" t="s">
        <v>749</v>
      </c>
      <c r="B90" s="84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214"/>
      <c r="O90" s="94"/>
    </row>
    <row r="91" spans="1:15" ht="13.5" customHeight="1">
      <c r="A91" s="75" t="s">
        <v>743</v>
      </c>
      <c r="B91" s="18"/>
      <c r="C91" s="19" t="s">
        <v>530</v>
      </c>
      <c r="D91" s="273" t="s">
        <v>531</v>
      </c>
      <c r="E91" s="273" t="s">
        <v>532</v>
      </c>
      <c r="F91" s="20" t="s">
        <v>533</v>
      </c>
      <c r="G91" s="20" t="s">
        <v>534</v>
      </c>
      <c r="H91" s="20" t="s">
        <v>538</v>
      </c>
      <c r="I91" s="273" t="s">
        <v>539</v>
      </c>
      <c r="J91" s="273" t="s">
        <v>540</v>
      </c>
      <c r="K91" s="273"/>
      <c r="L91" s="273"/>
      <c r="M91" s="21"/>
      <c r="N91" s="24"/>
      <c r="O91" s="94"/>
    </row>
    <row r="92" spans="1:15" ht="13.5" customHeight="1">
      <c r="A92" s="6" t="str">
        <f>Iscritti!B51</f>
        <v>Justin Leroy</v>
      </c>
      <c r="B92" s="24"/>
      <c r="C92" s="38">
        <f>3*E92+F92</f>
        <v>3</v>
      </c>
      <c r="D92" s="43">
        <f>SUM(E92:G92)</f>
        <v>3</v>
      </c>
      <c r="E92" s="43">
        <f>SUM(F97+F99+F101)</f>
        <v>1</v>
      </c>
      <c r="F92" s="43">
        <f>SUM(G97+G99+G101)</f>
        <v>0</v>
      </c>
      <c r="G92" s="43">
        <f>SUM(H97+H99+H101)</f>
        <v>2</v>
      </c>
      <c r="H92" s="47">
        <f>SUM(D97,D99,D101)</f>
        <v>4</v>
      </c>
      <c r="I92" s="47">
        <f>SUM(E97,E99,E101)</f>
        <v>8</v>
      </c>
      <c r="J92" s="43">
        <f>H92-I92</f>
        <v>-4</v>
      </c>
      <c r="K92" s="25">
        <f>(C92*10000)+(J92*100)+H92</f>
        <v>29604</v>
      </c>
      <c r="L92" s="25" t="str">
        <f>+A92</f>
        <v>Justin Leroy</v>
      </c>
      <c r="M92" s="25">
        <f>LARGE(K92:K97,1)</f>
        <v>91415</v>
      </c>
      <c r="N92" s="137" t="str">
        <f>IF(SUM(C92:C95)=0,"",VLOOKUP(M92,K92:L95,2,FALSE))</f>
        <v>Simone Bertelli</v>
      </c>
      <c r="O92" s="94"/>
    </row>
    <row r="93" spans="1:15" ht="13.5" customHeight="1">
      <c r="A93" s="6" t="str">
        <f>Iscritti!B76</f>
        <v>Luca Ciabattoni</v>
      </c>
      <c r="B93" s="24"/>
      <c r="C93" s="38">
        <f>3*E93+F93</f>
        <v>3</v>
      </c>
      <c r="D93" s="43">
        <f>SUM(E93:G93)</f>
        <v>3</v>
      </c>
      <c r="E93" s="43">
        <f>SUM(F98+H99+F102)</f>
        <v>1</v>
      </c>
      <c r="F93" s="43">
        <f>SUM(G98+G99+G102)</f>
        <v>0</v>
      </c>
      <c r="G93" s="43">
        <f>SUM(H98+F99+H102)</f>
        <v>2</v>
      </c>
      <c r="H93" s="47">
        <f>SUM(D98,E99,D102)</f>
        <v>3</v>
      </c>
      <c r="I93" s="47">
        <f>SUM(E98,D99,E102)</f>
        <v>5</v>
      </c>
      <c r="J93" s="43">
        <f>H93-I93</f>
        <v>-2</v>
      </c>
      <c r="K93" s="25">
        <f>(C93*10000)+(J93*100)+H93</f>
        <v>29803</v>
      </c>
      <c r="L93" s="25" t="str">
        <f>+A93</f>
        <v>Luca Ciabattoni</v>
      </c>
      <c r="M93" s="25">
        <f>LARGE(K92:K97,2)</f>
        <v>29803</v>
      </c>
      <c r="N93" s="137" t="s">
        <v>113</v>
      </c>
      <c r="O93" s="94"/>
    </row>
    <row r="94" spans="1:15" ht="13.5" customHeight="1">
      <c r="A94" s="6" t="str">
        <f>Iscritti!B89</f>
        <v>Pierpaolo Murabito</v>
      </c>
      <c r="B94" s="24"/>
      <c r="C94" s="38">
        <f>3*E94+F94</f>
        <v>3</v>
      </c>
      <c r="D94" s="43">
        <f>SUM(E94:G94)</f>
        <v>3</v>
      </c>
      <c r="E94" s="43">
        <f>SUM(H97+F100+H102)</f>
        <v>1</v>
      </c>
      <c r="F94" s="43">
        <f>SUM(G97+G100+G102)</f>
        <v>0</v>
      </c>
      <c r="G94" s="43">
        <f>SUM(F97+H100+F102)</f>
        <v>2</v>
      </c>
      <c r="H94" s="47">
        <f>SUM(E97,D100,E102)</f>
        <v>2</v>
      </c>
      <c r="I94" s="47">
        <f>SUM(D97,E100,D102)</f>
        <v>10</v>
      </c>
      <c r="J94" s="43">
        <f>H94-I94</f>
        <v>-8</v>
      </c>
      <c r="K94" s="25">
        <f>(C94*10000)+(J94*100)+H94</f>
        <v>29202</v>
      </c>
      <c r="L94" s="25" t="str">
        <f>+A94</f>
        <v>Pierpaolo Murabito</v>
      </c>
      <c r="M94" s="25">
        <f>LARGE(K92:K97,3)</f>
        <v>29604</v>
      </c>
      <c r="N94" s="137" t="s">
        <v>173</v>
      </c>
      <c r="O94" s="94"/>
    </row>
    <row r="95" spans="1:15" ht="13.5" customHeight="1">
      <c r="A95" s="6" t="str">
        <f>Iscritti!B117</f>
        <v>Simone Bertelli</v>
      </c>
      <c r="B95" s="24"/>
      <c r="C95" s="38">
        <f>3*E95+F95</f>
        <v>9</v>
      </c>
      <c r="D95" s="43">
        <f>SUM(E95:G95)</f>
        <v>3</v>
      </c>
      <c r="E95" s="43">
        <f>SUM(H98+H100+H101)</f>
        <v>3</v>
      </c>
      <c r="F95" s="43">
        <f>SUM(G98+G100+G101)</f>
        <v>0</v>
      </c>
      <c r="G95" s="43">
        <f>SUM(F98+F100+F101)</f>
        <v>0</v>
      </c>
      <c r="H95" s="47">
        <f>SUM(E98,E100,E101)</f>
        <v>15</v>
      </c>
      <c r="I95" s="47">
        <f>SUM(D98,D100,D101)</f>
        <v>1</v>
      </c>
      <c r="J95" s="43">
        <f>H95-I95</f>
        <v>14</v>
      </c>
      <c r="K95" s="25">
        <f>(C95*10000)+(J95*100)+H95</f>
        <v>91415</v>
      </c>
      <c r="L95" s="25" t="str">
        <f>+A95</f>
        <v>Simone Bertelli</v>
      </c>
      <c r="M95" s="25">
        <f>LARGE(K92:K97,4)</f>
        <v>29202</v>
      </c>
      <c r="N95" s="137" t="str">
        <f>IF(SUM(C92:C95)=0,"",VLOOKUP(M95,K92:L95,2,FALSE))</f>
        <v>Pierpaolo Murabito</v>
      </c>
      <c r="O95" s="94"/>
    </row>
    <row r="96" spans="1:15" ht="13.5" customHeight="1" thickBot="1">
      <c r="A96" s="18" t="s">
        <v>542</v>
      </c>
      <c r="B96" s="18"/>
      <c r="C96" s="273"/>
      <c r="D96" s="286" t="s">
        <v>543</v>
      </c>
      <c r="E96" s="286"/>
      <c r="F96" s="26"/>
      <c r="G96" s="27"/>
      <c r="H96" s="26"/>
      <c r="I96" s="273"/>
      <c r="J96" s="273"/>
      <c r="K96" s="273"/>
      <c r="L96" s="273"/>
      <c r="M96" s="55"/>
      <c r="N96" s="213" t="s">
        <v>713</v>
      </c>
      <c r="O96" s="94"/>
    </row>
    <row r="97" spans="1:15" ht="13.5" customHeight="1" thickBot="1">
      <c r="A97" s="31" t="str">
        <f>A92</f>
        <v>Justin Leroy</v>
      </c>
      <c r="B97" s="31" t="str">
        <f>A94</f>
        <v>Pierpaolo Murabito</v>
      </c>
      <c r="C97" s="34"/>
      <c r="D97" s="138">
        <f>IF(Turnidomenica!E65="","",Turnidomenica!E65)</f>
        <v>2</v>
      </c>
      <c r="E97" s="138">
        <f>IF(Turnidomenica!F65="","",Turnidomenica!F65)</f>
        <v>0</v>
      </c>
      <c r="F97" s="32">
        <f t="shared" ref="F97:F102" si="18">IF(D97&gt;E97,1,0)</f>
        <v>1</v>
      </c>
      <c r="G97" s="32">
        <f t="shared" ref="G97:G102" si="19">IF(D97="",0,IF(D97=E97,1,0))</f>
        <v>0</v>
      </c>
      <c r="H97" s="32">
        <f t="shared" ref="H97:H102" si="20">IF(D97&lt;E97,1,0)</f>
        <v>0</v>
      </c>
      <c r="I97" s="32"/>
      <c r="J97" s="32"/>
      <c r="K97" s="32"/>
      <c r="L97" s="32"/>
      <c r="M97" s="120"/>
      <c r="N97" s="121" t="str">
        <f>A248</f>
        <v>Marcello Bodin de Chatelard</v>
      </c>
      <c r="O97" s="87"/>
    </row>
    <row r="98" spans="1:15" ht="13.5" customHeight="1" thickBot="1">
      <c r="A98" s="31" t="str">
        <f>A93</f>
        <v>Luca Ciabattoni</v>
      </c>
      <c r="B98" s="31" t="str">
        <f>A95</f>
        <v>Simone Bertelli</v>
      </c>
      <c r="C98" s="37"/>
      <c r="D98" s="138">
        <f>IF(Turnidomenica!E66="","",Turnidomenica!E66)</f>
        <v>0</v>
      </c>
      <c r="E98" s="138">
        <f>IF(Turnidomenica!F66="","",Turnidomenica!F66)</f>
        <v>2</v>
      </c>
      <c r="F98" s="32">
        <f t="shared" si="18"/>
        <v>0</v>
      </c>
      <c r="G98" s="32">
        <f t="shared" si="19"/>
        <v>0</v>
      </c>
      <c r="H98" s="32">
        <f t="shared" si="20"/>
        <v>1</v>
      </c>
      <c r="I98" s="32"/>
      <c r="J98" s="32"/>
      <c r="K98" s="32"/>
      <c r="L98" s="32"/>
      <c r="M98" s="120"/>
      <c r="N98" s="121" t="str">
        <f>A249</f>
        <v>Saverio Ferrante</v>
      </c>
      <c r="O98" s="87"/>
    </row>
    <row r="99" spans="1:15" ht="13.5" customHeight="1" thickBot="1">
      <c r="A99" s="31" t="str">
        <f>A92</f>
        <v>Justin Leroy</v>
      </c>
      <c r="B99" s="31" t="str">
        <f>A93</f>
        <v>Luca Ciabattoni</v>
      </c>
      <c r="C99" s="37"/>
      <c r="D99" s="138">
        <f>IF(Turnidomenica!E149="","",Turnidomenica!E149)</f>
        <v>1</v>
      </c>
      <c r="E99" s="138">
        <f>IF(Turnidomenica!F149="","",Turnidomenica!F149)</f>
        <v>2</v>
      </c>
      <c r="F99" s="32">
        <f t="shared" si="18"/>
        <v>0</v>
      </c>
      <c r="G99" s="32">
        <f t="shared" si="19"/>
        <v>0</v>
      </c>
      <c r="H99" s="32">
        <f t="shared" si="20"/>
        <v>1</v>
      </c>
      <c r="I99" s="32"/>
      <c r="J99" s="32"/>
      <c r="K99" s="32"/>
      <c r="L99" s="32"/>
      <c r="M99" s="120"/>
      <c r="N99" s="121" t="str">
        <f>A176</f>
        <v>Luca Zambello</v>
      </c>
      <c r="O99" s="91"/>
    </row>
    <row r="100" spans="1:15" ht="13.5" customHeight="1" thickBot="1">
      <c r="A100" s="31" t="str">
        <f>A94</f>
        <v>Pierpaolo Murabito</v>
      </c>
      <c r="B100" s="31" t="str">
        <f>A95</f>
        <v>Simone Bertelli</v>
      </c>
      <c r="C100" s="37"/>
      <c r="D100" s="138">
        <f>IF(Turnidomenica!E150="","",Turnidomenica!E150)</f>
        <v>0</v>
      </c>
      <c r="E100" s="138">
        <f>IF(Turnidomenica!F150="","",Turnidomenica!F150)</f>
        <v>7</v>
      </c>
      <c r="F100" s="32">
        <f t="shared" si="18"/>
        <v>0</v>
      </c>
      <c r="G100" s="32">
        <f t="shared" si="19"/>
        <v>0</v>
      </c>
      <c r="H100" s="32">
        <f t="shared" si="20"/>
        <v>1</v>
      </c>
      <c r="I100" s="32"/>
      <c r="J100" s="32"/>
      <c r="K100" s="32"/>
      <c r="L100" s="32"/>
      <c r="M100" s="83"/>
      <c r="N100" s="121" t="str">
        <f>A177</f>
        <v>Roderick Vassallo</v>
      </c>
      <c r="O100" s="91"/>
    </row>
    <row r="101" spans="1:15" ht="13.5" customHeight="1" thickBot="1">
      <c r="A101" s="31" t="str">
        <f>A92</f>
        <v>Justin Leroy</v>
      </c>
      <c r="B101" s="31" t="str">
        <f>A95</f>
        <v>Simone Bertelli</v>
      </c>
      <c r="C101" s="37"/>
      <c r="D101" s="138">
        <f>IF(Turnidomenica!E233="","",Turnidomenica!E233)</f>
        <v>1</v>
      </c>
      <c r="E101" s="138">
        <f>IF(Turnidomenica!F233="","",Turnidomenica!F233)</f>
        <v>6</v>
      </c>
      <c r="F101" s="32">
        <f t="shared" si="18"/>
        <v>0</v>
      </c>
      <c r="G101" s="32">
        <f t="shared" si="19"/>
        <v>0</v>
      </c>
      <c r="H101" s="32">
        <f t="shared" si="20"/>
        <v>1</v>
      </c>
      <c r="I101" s="32"/>
      <c r="J101" s="32"/>
      <c r="K101" s="32"/>
      <c r="L101" s="32"/>
      <c r="N101" s="132" t="str">
        <f>A246</f>
        <v>Matteo Ciccarelli</v>
      </c>
      <c r="O101" s="63"/>
    </row>
    <row r="102" spans="1:15" ht="13.5" customHeight="1" thickBot="1">
      <c r="A102" s="31" t="str">
        <f>A93</f>
        <v>Luca Ciabattoni</v>
      </c>
      <c r="B102" s="31" t="str">
        <f>A94</f>
        <v>Pierpaolo Murabito</v>
      </c>
      <c r="C102" s="37"/>
      <c r="D102" s="138">
        <f>IF(Turnidomenica!E234="","",Turnidomenica!E234)</f>
        <v>1</v>
      </c>
      <c r="E102" s="138">
        <f>IF(Turnidomenica!F234="","",Turnidomenica!F234)</f>
        <v>2</v>
      </c>
      <c r="F102" s="32">
        <f t="shared" si="18"/>
        <v>0</v>
      </c>
      <c r="G102" s="32">
        <f t="shared" si="19"/>
        <v>0</v>
      </c>
      <c r="H102" s="32">
        <f t="shared" si="20"/>
        <v>1</v>
      </c>
      <c r="I102" s="32"/>
      <c r="J102" s="32"/>
      <c r="K102" s="32"/>
      <c r="L102" s="32"/>
      <c r="N102" s="132" t="str">
        <f>A247</f>
        <v>Marcus Tilgner</v>
      </c>
      <c r="O102" s="63"/>
    </row>
    <row r="103" spans="1:15" ht="13.5" customHeight="1">
      <c r="A103" s="77"/>
      <c r="B103" s="78"/>
      <c r="C103" s="79"/>
      <c r="D103" s="90"/>
      <c r="E103" s="90"/>
      <c r="F103" s="81"/>
      <c r="G103" s="81"/>
      <c r="H103" s="82"/>
      <c r="I103" s="79"/>
      <c r="J103" s="79"/>
      <c r="K103" s="79"/>
      <c r="L103" s="79"/>
      <c r="M103" s="83"/>
      <c r="N103" s="78"/>
      <c r="O103" s="63"/>
    </row>
    <row r="104" spans="1:15" ht="19.5" customHeight="1">
      <c r="A104" s="117" t="s">
        <v>750</v>
      </c>
      <c r="B104" s="84"/>
      <c r="C104" s="84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214"/>
      <c r="O104" s="85"/>
    </row>
    <row r="105" spans="1:15" ht="13.5" customHeight="1">
      <c r="A105" s="75" t="s">
        <v>743</v>
      </c>
      <c r="B105" s="18"/>
      <c r="C105" s="19" t="s">
        <v>530</v>
      </c>
      <c r="D105" s="273" t="s">
        <v>531</v>
      </c>
      <c r="E105" s="273" t="s">
        <v>532</v>
      </c>
      <c r="F105" s="20" t="s">
        <v>533</v>
      </c>
      <c r="G105" s="20" t="s">
        <v>534</v>
      </c>
      <c r="H105" s="20" t="s">
        <v>538</v>
      </c>
      <c r="I105" s="273" t="s">
        <v>539</v>
      </c>
      <c r="J105" s="273" t="s">
        <v>540</v>
      </c>
      <c r="K105" s="273"/>
      <c r="L105" s="273"/>
      <c r="M105" s="21"/>
      <c r="N105" s="24"/>
      <c r="O105" s="85"/>
    </row>
    <row r="106" spans="1:15" ht="13.5" customHeight="1">
      <c r="A106" s="6" t="str">
        <f>Iscritti!B52</f>
        <v>Emanuele Licheri</v>
      </c>
      <c r="B106" s="24"/>
      <c r="C106" s="38">
        <f>3*E106+F106</f>
        <v>9</v>
      </c>
      <c r="D106" s="43">
        <f>SUM(E106:G106)</f>
        <v>3</v>
      </c>
      <c r="E106" s="43">
        <f>SUM(F111+F113+F115)</f>
        <v>3</v>
      </c>
      <c r="F106" s="43">
        <f>SUM(G111+G113+G115)</f>
        <v>0</v>
      </c>
      <c r="G106" s="43">
        <f>SUM(H111+H113+H115)</f>
        <v>0</v>
      </c>
      <c r="H106" s="47">
        <f>SUM(D111,D113,D115)</f>
        <v>17</v>
      </c>
      <c r="I106" s="47">
        <f>SUM(E111,E113,E115)</f>
        <v>0</v>
      </c>
      <c r="J106" s="43">
        <f>H106-I106</f>
        <v>17</v>
      </c>
      <c r="K106" s="25">
        <f>(C106*10000)+(J106*100)+H106</f>
        <v>91717</v>
      </c>
      <c r="L106" s="25" t="str">
        <f>+A106</f>
        <v>Emanuele Licheri</v>
      </c>
      <c r="M106" s="25">
        <f>LARGE(K106:K111,1)</f>
        <v>91717</v>
      </c>
      <c r="N106" s="137" t="str">
        <f>IF(SUM(C106:C109)=0,"",VLOOKUP(M106,K106:L109,2,FALSE))</f>
        <v>Emanuele Licheri</v>
      </c>
      <c r="O106" s="93"/>
    </row>
    <row r="107" spans="1:15" ht="13.5" customHeight="1">
      <c r="A107" s="6" t="str">
        <f>Iscritti!B75</f>
        <v>Paul Naszalyi</v>
      </c>
      <c r="B107" s="24"/>
      <c r="C107" s="38">
        <f>3*E107+F107</f>
        <v>4</v>
      </c>
      <c r="D107" s="43">
        <f>SUM(E107:G107)</f>
        <v>3</v>
      </c>
      <c r="E107" s="43">
        <f>SUM(F112+H113+F116)</f>
        <v>1</v>
      </c>
      <c r="F107" s="43">
        <f>SUM(G112+G113+G116)</f>
        <v>1</v>
      </c>
      <c r="G107" s="43">
        <f>SUM(H112+F113+H116)</f>
        <v>1</v>
      </c>
      <c r="H107" s="47">
        <f>SUM(D112,E113,D116)</f>
        <v>5</v>
      </c>
      <c r="I107" s="47">
        <f>SUM(E112,D113,E116)</f>
        <v>6</v>
      </c>
      <c r="J107" s="43">
        <f>H107-I107</f>
        <v>-1</v>
      </c>
      <c r="K107" s="25">
        <f>(C107*10000)+(J107*100)+H107</f>
        <v>39905</v>
      </c>
      <c r="L107" s="25" t="str">
        <f>+A107</f>
        <v>Paul Naszalyi</v>
      </c>
      <c r="M107" s="25">
        <f>LARGE(K106:K111,2)</f>
        <v>40308</v>
      </c>
      <c r="N107" s="137" t="str">
        <f>IF(SUM(C106:C109)=0,"",VLOOKUP(M107,K106:L109,2,FALSE))</f>
        <v>Alberto Recano</v>
      </c>
      <c r="O107" s="93"/>
    </row>
    <row r="108" spans="1:15" ht="13.5" customHeight="1">
      <c r="A108" s="6" t="str">
        <f>Iscritti!B90</f>
        <v>Alberto Recano</v>
      </c>
      <c r="B108" s="24"/>
      <c r="C108" s="38">
        <f>3*E108+F108</f>
        <v>4</v>
      </c>
      <c r="D108" s="43">
        <f>SUM(E108:G108)</f>
        <v>3</v>
      </c>
      <c r="E108" s="43">
        <f>SUM(H111+F114+H116)</f>
        <v>1</v>
      </c>
      <c r="F108" s="43">
        <f>SUM(G111+G114+G116)</f>
        <v>1</v>
      </c>
      <c r="G108" s="43">
        <f>SUM(F111+H114+F116)</f>
        <v>1</v>
      </c>
      <c r="H108" s="47">
        <f>SUM(E111,D114,E116)</f>
        <v>8</v>
      </c>
      <c r="I108" s="47">
        <f>SUM(D111,E114,D116)</f>
        <v>5</v>
      </c>
      <c r="J108" s="43">
        <f>H108-I108</f>
        <v>3</v>
      </c>
      <c r="K108" s="25">
        <f>(C108*10000)+(J108*100)+H108</f>
        <v>40308</v>
      </c>
      <c r="L108" s="25" t="str">
        <f>+A108</f>
        <v>Alberto Recano</v>
      </c>
      <c r="M108" s="25">
        <f>LARGE(K106:K111,3)</f>
        <v>39905</v>
      </c>
      <c r="N108" s="137" t="str">
        <f>IF(SUM(C106:C109)=0,"",VLOOKUP(M108,K106:L109,2,FALSE))</f>
        <v>Paul Naszalyi</v>
      </c>
      <c r="O108" s="93"/>
    </row>
    <row r="109" spans="1:15" ht="13.5" customHeight="1">
      <c r="A109" s="6" t="str">
        <f>Iscritti!B113</f>
        <v>Massimo Santini</v>
      </c>
      <c r="B109" s="24"/>
      <c r="C109" s="38">
        <f>3*E109+F109</f>
        <v>0</v>
      </c>
      <c r="D109" s="43">
        <f>SUM(E109:G109)</f>
        <v>3</v>
      </c>
      <c r="E109" s="43">
        <f>SUM(H112+H114+H115)</f>
        <v>0</v>
      </c>
      <c r="F109" s="43">
        <f>SUM(G112+G114+G115)</f>
        <v>0</v>
      </c>
      <c r="G109" s="43">
        <f>SUM(F112+F114+F115)</f>
        <v>3</v>
      </c>
      <c r="H109" s="47">
        <f>SUM(E112,E114,E115)</f>
        <v>0</v>
      </c>
      <c r="I109" s="47">
        <f>SUM(D112,D114,D115)</f>
        <v>19</v>
      </c>
      <c r="J109" s="43">
        <f>H109-I109</f>
        <v>-19</v>
      </c>
      <c r="K109" s="25">
        <f>(C109*10000)+(J109*100)+H109</f>
        <v>-1900</v>
      </c>
      <c r="L109" s="25" t="str">
        <f>+A109</f>
        <v>Massimo Santini</v>
      </c>
      <c r="M109" s="25">
        <f>LARGE(K106:K111,4)</f>
        <v>-1900</v>
      </c>
      <c r="N109" s="137" t="str">
        <f>IF(SUM(C106:C109)=0,"",VLOOKUP(M109,K106:L109,2,FALSE))</f>
        <v>Massimo Santini</v>
      </c>
      <c r="O109" s="93"/>
    </row>
    <row r="110" spans="1:15" ht="13.5" customHeight="1" thickBot="1">
      <c r="A110" s="18" t="s">
        <v>542</v>
      </c>
      <c r="B110" s="18"/>
      <c r="C110" s="273"/>
      <c r="D110" s="286" t="s">
        <v>543</v>
      </c>
      <c r="E110" s="286"/>
      <c r="F110" s="26"/>
      <c r="G110" s="27"/>
      <c r="H110" s="26"/>
      <c r="I110" s="273"/>
      <c r="J110" s="273"/>
      <c r="K110" s="273"/>
      <c r="L110" s="273"/>
      <c r="M110" s="55"/>
      <c r="N110" s="213" t="s">
        <v>713</v>
      </c>
      <c r="O110" s="91"/>
    </row>
    <row r="111" spans="1:15" ht="13.5" customHeight="1" thickBot="1">
      <c r="A111" s="31" t="str">
        <f>A106</f>
        <v>Emanuele Licheri</v>
      </c>
      <c r="B111" s="31" t="str">
        <f>A108</f>
        <v>Alberto Recano</v>
      </c>
      <c r="C111" s="34"/>
      <c r="D111" s="138">
        <f>IF(Turnidomenica!E67="","",Turnidomenica!E67)</f>
        <v>4</v>
      </c>
      <c r="E111" s="138">
        <f>IF(Turnidomenica!F67="","",Turnidomenica!F67)</f>
        <v>0</v>
      </c>
      <c r="F111" s="32">
        <f t="shared" ref="F111:F116" si="21">IF(D111&gt;E111,1,0)</f>
        <v>1</v>
      </c>
      <c r="G111" s="32">
        <f t="shared" ref="G111:G116" si="22">IF(D111="",0,IF(D111=E111,1,0))</f>
        <v>0</v>
      </c>
      <c r="H111" s="32">
        <f t="shared" ref="H111:H116" si="23">IF(D111&lt;E111,1,0)</f>
        <v>0</v>
      </c>
      <c r="I111" s="32"/>
      <c r="J111" s="32"/>
      <c r="K111" s="32"/>
      <c r="L111" s="32"/>
      <c r="M111" s="120"/>
      <c r="N111" s="121" t="str">
        <f>A260</f>
        <v>Michael Stolzenberg</v>
      </c>
      <c r="O111" s="91"/>
    </row>
    <row r="112" spans="1:15" ht="13.5" customHeight="1" thickBot="1">
      <c r="A112" s="31" t="str">
        <f>A107</f>
        <v>Paul Naszalyi</v>
      </c>
      <c r="B112" s="31" t="str">
        <f>A109</f>
        <v>Massimo Santini</v>
      </c>
      <c r="C112" s="37"/>
      <c r="D112" s="138">
        <f>IF(Turnidomenica!E68="","",Turnidomenica!E68)</f>
        <v>4</v>
      </c>
      <c r="E112" s="138">
        <f>IF(Turnidomenica!F68="","",Turnidomenica!F68)</f>
        <v>0</v>
      </c>
      <c r="F112" s="32">
        <f t="shared" si="21"/>
        <v>1</v>
      </c>
      <c r="G112" s="32">
        <f t="shared" si="22"/>
        <v>0</v>
      </c>
      <c r="H112" s="32">
        <f t="shared" si="23"/>
        <v>0</v>
      </c>
      <c r="I112" s="32"/>
      <c r="J112" s="32"/>
      <c r="K112" s="32"/>
      <c r="L112" s="32"/>
      <c r="M112" s="120"/>
      <c r="N112" s="121" t="str">
        <f>A261</f>
        <v>Gerardo Patruno</v>
      </c>
      <c r="O112" s="91"/>
    </row>
    <row r="113" spans="1:15" ht="13.5" customHeight="1" thickBot="1">
      <c r="A113" s="31" t="str">
        <f>A106</f>
        <v>Emanuele Licheri</v>
      </c>
      <c r="B113" s="31" t="str">
        <f>A107</f>
        <v>Paul Naszalyi</v>
      </c>
      <c r="C113" s="37"/>
      <c r="D113" s="138">
        <f>IF(Turnidomenica!E151="","",Turnidomenica!E151)</f>
        <v>5</v>
      </c>
      <c r="E113" s="138">
        <f>IF(Turnidomenica!F151="","",Turnidomenica!F151)</f>
        <v>0</v>
      </c>
      <c r="F113" s="32">
        <f t="shared" si="21"/>
        <v>1</v>
      </c>
      <c r="G113" s="32">
        <f t="shared" si="22"/>
        <v>0</v>
      </c>
      <c r="H113" s="32">
        <f t="shared" si="23"/>
        <v>0</v>
      </c>
      <c r="I113" s="32"/>
      <c r="J113" s="32"/>
      <c r="K113" s="32"/>
      <c r="L113" s="32"/>
      <c r="M113" s="120"/>
      <c r="N113" s="121" t="str">
        <f>A178</f>
        <v>Maurizio Brillantino</v>
      </c>
      <c r="O113" s="91"/>
    </row>
    <row r="114" spans="1:15" ht="13.5" customHeight="1" thickBot="1">
      <c r="A114" s="31" t="str">
        <f>A108</f>
        <v>Alberto Recano</v>
      </c>
      <c r="B114" s="31" t="str">
        <f>A109</f>
        <v>Massimo Santini</v>
      </c>
      <c r="C114" s="37"/>
      <c r="D114" s="138">
        <f>IF(Turnidomenica!E152="","",Turnidomenica!E152)</f>
        <v>7</v>
      </c>
      <c r="E114" s="138">
        <f>IF(Turnidomenica!F152="","",Turnidomenica!F152)</f>
        <v>0</v>
      </c>
      <c r="F114" s="32">
        <f t="shared" si="21"/>
        <v>1</v>
      </c>
      <c r="G114" s="32">
        <f t="shared" si="22"/>
        <v>0</v>
      </c>
      <c r="H114" s="32">
        <f t="shared" si="23"/>
        <v>0</v>
      </c>
      <c r="I114" s="32"/>
      <c r="J114" s="32"/>
      <c r="K114" s="32"/>
      <c r="L114" s="32"/>
      <c r="M114" s="83"/>
      <c r="N114" s="121" t="str">
        <f>A179</f>
        <v>Riccardo Ferri</v>
      </c>
      <c r="O114" s="63"/>
    </row>
    <row r="115" spans="1:15" ht="13.5" customHeight="1" thickBot="1">
      <c r="A115" s="31" t="str">
        <f>A106</f>
        <v>Emanuele Licheri</v>
      </c>
      <c r="B115" s="31" t="str">
        <f>A109</f>
        <v>Massimo Santini</v>
      </c>
      <c r="C115" s="37"/>
      <c r="D115" s="138">
        <f>IF(Turnidomenica!E235="","",Turnidomenica!E235)</f>
        <v>8</v>
      </c>
      <c r="E115" s="138">
        <f>IF(Turnidomenica!F235="","",Turnidomenica!F235)</f>
        <v>0</v>
      </c>
      <c r="F115" s="32">
        <f t="shared" si="21"/>
        <v>1</v>
      </c>
      <c r="G115" s="32">
        <f t="shared" si="22"/>
        <v>0</v>
      </c>
      <c r="H115" s="32">
        <f t="shared" si="23"/>
        <v>0</v>
      </c>
      <c r="I115" s="32"/>
      <c r="J115" s="32"/>
      <c r="K115" s="32"/>
      <c r="L115" s="32"/>
      <c r="N115" s="132" t="str">
        <f>A248</f>
        <v>Marcello Bodin de Chatelard</v>
      </c>
      <c r="O115" s="63"/>
    </row>
    <row r="116" spans="1:15" ht="13.5" customHeight="1" thickBot="1">
      <c r="A116" s="31" t="str">
        <f>A107</f>
        <v>Paul Naszalyi</v>
      </c>
      <c r="B116" s="31" t="str">
        <f>A108</f>
        <v>Alberto Recano</v>
      </c>
      <c r="C116" s="37"/>
      <c r="D116" s="138">
        <f>IF(Turnidomenica!E236="","",Turnidomenica!E236)</f>
        <v>1</v>
      </c>
      <c r="E116" s="138">
        <f>IF(Turnidomenica!F236="","",Turnidomenica!F236)</f>
        <v>1</v>
      </c>
      <c r="F116" s="32">
        <f t="shared" si="21"/>
        <v>0</v>
      </c>
      <c r="G116" s="32">
        <f t="shared" si="22"/>
        <v>1</v>
      </c>
      <c r="H116" s="32">
        <f t="shared" si="23"/>
        <v>0</v>
      </c>
      <c r="I116" s="32"/>
      <c r="J116" s="32"/>
      <c r="K116" s="32"/>
      <c r="L116" s="32"/>
      <c r="N116" s="132" t="str">
        <f>A249</f>
        <v>Saverio Ferrante</v>
      </c>
      <c r="O116" s="63"/>
    </row>
    <row r="117" spans="1:15" ht="13.5" customHeight="1">
      <c r="A117" s="77"/>
      <c r="B117" s="78"/>
      <c r="C117" s="79"/>
      <c r="D117" s="90"/>
      <c r="E117" s="90"/>
      <c r="F117" s="81"/>
      <c r="G117" s="81"/>
      <c r="H117" s="82"/>
      <c r="I117" s="79"/>
      <c r="J117" s="79"/>
      <c r="K117" s="79"/>
      <c r="L117" s="79"/>
      <c r="M117" s="83"/>
      <c r="N117" s="78"/>
      <c r="O117" s="63"/>
    </row>
    <row r="118" spans="1:15" ht="19.5" customHeight="1">
      <c r="A118" s="117" t="s">
        <v>751</v>
      </c>
      <c r="B118" s="84"/>
      <c r="C118" s="84"/>
      <c r="D118" s="84"/>
      <c r="E118" s="84"/>
      <c r="F118" s="84"/>
      <c r="G118" s="84"/>
      <c r="H118" s="84"/>
      <c r="I118" s="84"/>
      <c r="J118" s="84"/>
      <c r="K118" s="84"/>
      <c r="L118" s="84"/>
      <c r="M118" s="84"/>
      <c r="N118" s="214"/>
      <c r="O118" s="85"/>
    </row>
    <row r="119" spans="1:15" ht="13.5" customHeight="1">
      <c r="A119" s="75" t="s">
        <v>743</v>
      </c>
      <c r="B119" s="18"/>
      <c r="C119" s="19" t="s">
        <v>530</v>
      </c>
      <c r="D119" s="273" t="s">
        <v>531</v>
      </c>
      <c r="E119" s="273" t="s">
        <v>532</v>
      </c>
      <c r="F119" s="20" t="s">
        <v>533</v>
      </c>
      <c r="G119" s="20" t="s">
        <v>534</v>
      </c>
      <c r="H119" s="20" t="s">
        <v>538</v>
      </c>
      <c r="I119" s="273" t="s">
        <v>539</v>
      </c>
      <c r="J119" s="273" t="s">
        <v>540</v>
      </c>
      <c r="K119" s="273"/>
      <c r="L119" s="273"/>
      <c r="M119" s="21"/>
      <c r="N119" s="24"/>
      <c r="O119" s="85"/>
    </row>
    <row r="120" spans="1:15" ht="13.5" customHeight="1">
      <c r="A120" s="6" t="str">
        <f>Iscritti!B53</f>
        <v>Mongi Rouis</v>
      </c>
      <c r="B120" s="24"/>
      <c r="C120" s="38">
        <f>3*E120+F120</f>
        <v>4</v>
      </c>
      <c r="D120" s="43">
        <f>SUM(E120:G120)</f>
        <v>3</v>
      </c>
      <c r="E120" s="43">
        <f>SUM(F125+F127+F129)</f>
        <v>1</v>
      </c>
      <c r="F120" s="43">
        <f>SUM(G125+G127+G129)</f>
        <v>1</v>
      </c>
      <c r="G120" s="43">
        <f>SUM(H125+H127+H129)</f>
        <v>1</v>
      </c>
      <c r="H120" s="47">
        <f>SUM(D125,D127,D129)</f>
        <v>8</v>
      </c>
      <c r="I120" s="47">
        <f>SUM(E125,E127,E129)</f>
        <v>4</v>
      </c>
      <c r="J120" s="43">
        <f>H120-I120</f>
        <v>4</v>
      </c>
      <c r="K120" s="25">
        <f>(C120*10000)+(J120*100)+H120</f>
        <v>40408</v>
      </c>
      <c r="L120" s="25" t="str">
        <f>+A120</f>
        <v>Mongi Rouis</v>
      </c>
      <c r="M120" s="25">
        <f>LARGE(K120:K125,1)</f>
        <v>70912</v>
      </c>
      <c r="N120" s="137" t="str">
        <f>IF(SUM(C120:C123)=0,"",VLOOKUP(M120,K120:L123,2,FALSE))</f>
        <v>Enrico Giannarelli</v>
      </c>
      <c r="O120" s="93"/>
    </row>
    <row r="121" spans="1:15" ht="13.5" customHeight="1">
      <c r="A121" s="6" t="str">
        <f>Iscritti!B78</f>
        <v>Alessandro Mastropasqua</v>
      </c>
      <c r="B121" s="24"/>
      <c r="C121" s="38">
        <f>3*E121+F121</f>
        <v>5</v>
      </c>
      <c r="D121" s="43">
        <f>SUM(E121:G121)</f>
        <v>3</v>
      </c>
      <c r="E121" s="43">
        <f>SUM(F126+H127+F130)</f>
        <v>1</v>
      </c>
      <c r="F121" s="43">
        <f>SUM(G126+G127+G130)</f>
        <v>2</v>
      </c>
      <c r="G121" s="43">
        <f>SUM(H126+F127+H130)</f>
        <v>0</v>
      </c>
      <c r="H121" s="47">
        <f>SUM(D126,E127,D130)</f>
        <v>8</v>
      </c>
      <c r="I121" s="47">
        <f>SUM(E126,D127,E130)</f>
        <v>3</v>
      </c>
      <c r="J121" s="43">
        <f>H121-I121</f>
        <v>5</v>
      </c>
      <c r="K121" s="25">
        <f>(C121*10000)+(J121*100)+H121</f>
        <v>50508</v>
      </c>
      <c r="L121" s="25" t="str">
        <f>+A121</f>
        <v>Alessandro Mastropasqua</v>
      </c>
      <c r="M121" s="25">
        <f>LARGE(K120:K125,2)</f>
        <v>50508</v>
      </c>
      <c r="N121" s="137" t="str">
        <f>IF(SUM(C120:C123)=0,"",VLOOKUP(M121,K120:L123,2,FALSE))</f>
        <v>Alessandro Mastropasqua</v>
      </c>
      <c r="O121" s="93"/>
    </row>
    <row r="122" spans="1:15" ht="13.5" customHeight="1">
      <c r="A122" s="6" t="str">
        <f>Iscritti!B91</f>
        <v>Enrico Giannarelli</v>
      </c>
      <c r="B122" s="24"/>
      <c r="C122" s="38">
        <f>3*E122+F122</f>
        <v>7</v>
      </c>
      <c r="D122" s="43">
        <f>SUM(E122:G122)</f>
        <v>3</v>
      </c>
      <c r="E122" s="43">
        <f>SUM(H125+F128+H130)</f>
        <v>2</v>
      </c>
      <c r="F122" s="43">
        <f>SUM(G125+G128+G130)</f>
        <v>1</v>
      </c>
      <c r="G122" s="43">
        <f>SUM(F125+H128+F130)</f>
        <v>0</v>
      </c>
      <c r="H122" s="47">
        <f>SUM(E125,D128,E130)</f>
        <v>12</v>
      </c>
      <c r="I122" s="47">
        <f>SUM(D125,E128,D130)</f>
        <v>3</v>
      </c>
      <c r="J122" s="43">
        <f>H122-I122</f>
        <v>9</v>
      </c>
      <c r="K122" s="25">
        <f>(C122*10000)+(J122*100)+H122</f>
        <v>70912</v>
      </c>
      <c r="L122" s="25" t="str">
        <f>+A122</f>
        <v>Enrico Giannarelli</v>
      </c>
      <c r="M122" s="25">
        <f>LARGE(K120:K125,3)</f>
        <v>40408</v>
      </c>
      <c r="N122" s="137" t="str">
        <f>IF(SUM(C120:C123)=0,"",VLOOKUP(M122,K120:L123,2,FALSE))</f>
        <v>Mongi Rouis</v>
      </c>
      <c r="O122" s="93"/>
    </row>
    <row r="123" spans="1:15" ht="13.5" customHeight="1">
      <c r="A123" s="6" t="str">
        <f>Iscritti!B112</f>
        <v>Adrianio Potecchi</v>
      </c>
      <c r="B123" s="24"/>
      <c r="C123" s="38">
        <f>3*E123+F123</f>
        <v>0</v>
      </c>
      <c r="D123" s="43">
        <f>SUM(E123:G123)</f>
        <v>3</v>
      </c>
      <c r="E123" s="43">
        <f>SUM(H126+H128+H129)</f>
        <v>0</v>
      </c>
      <c r="F123" s="43">
        <f>SUM(G126+G128+G129)</f>
        <v>0</v>
      </c>
      <c r="G123" s="43">
        <f>SUM(F126+F128+F129)</f>
        <v>3</v>
      </c>
      <c r="H123" s="47">
        <f>SUM(E126,E128,E129)</f>
        <v>1</v>
      </c>
      <c r="I123" s="47">
        <f>SUM(D126,D128,D129)</f>
        <v>19</v>
      </c>
      <c r="J123" s="43">
        <f>H123-I123</f>
        <v>-18</v>
      </c>
      <c r="K123" s="25">
        <f>(C123*10000)+(J123*100)+H123</f>
        <v>-1799</v>
      </c>
      <c r="L123" s="25" t="str">
        <f>+A123</f>
        <v>Adrianio Potecchi</v>
      </c>
      <c r="M123" s="25">
        <f>LARGE(K120:K125,4)</f>
        <v>-1799</v>
      </c>
      <c r="N123" s="137" t="str">
        <f>IF(SUM(C120:C123)=0,"",VLOOKUP(M123,K120:L123,2,FALSE))</f>
        <v>Adrianio Potecchi</v>
      </c>
      <c r="O123" s="93"/>
    </row>
    <row r="124" spans="1:15" ht="13.5" customHeight="1" thickBot="1">
      <c r="A124" s="18" t="s">
        <v>542</v>
      </c>
      <c r="B124" s="18"/>
      <c r="C124" s="273"/>
      <c r="D124" s="286" t="s">
        <v>543</v>
      </c>
      <c r="E124" s="286"/>
      <c r="F124" s="26"/>
      <c r="G124" s="27"/>
      <c r="H124" s="26"/>
      <c r="I124" s="273"/>
      <c r="J124" s="273"/>
      <c r="K124" s="273"/>
      <c r="L124" s="273"/>
      <c r="M124" s="55"/>
      <c r="N124" s="213" t="s">
        <v>713</v>
      </c>
      <c r="O124" s="93"/>
    </row>
    <row r="125" spans="1:15" ht="13.5" customHeight="1" thickBot="1">
      <c r="A125" s="31" t="str">
        <f>A120</f>
        <v>Mongi Rouis</v>
      </c>
      <c r="B125" s="31" t="str">
        <f>A122</f>
        <v>Enrico Giannarelli</v>
      </c>
      <c r="C125" s="34"/>
      <c r="D125" s="138">
        <f>IF(Turnidomenica!E69="","",Turnidomenica!E69)</f>
        <v>1</v>
      </c>
      <c r="E125" s="138">
        <f>IF(Turnidomenica!F69="","",Turnidomenica!F69)</f>
        <v>2</v>
      </c>
      <c r="F125" s="32">
        <f t="shared" ref="F125:F130" si="24">IF(D125&gt;E125,1,0)</f>
        <v>0</v>
      </c>
      <c r="G125" s="32">
        <f t="shared" ref="G125:G130" si="25">IF(D125="",0,IF(D125=E125,1,0))</f>
        <v>0</v>
      </c>
      <c r="H125" s="32">
        <f t="shared" ref="H125:H130" si="26">IF(D125&lt;E125,1,0)</f>
        <v>1</v>
      </c>
      <c r="I125" s="32"/>
      <c r="J125" s="32"/>
      <c r="K125" s="32"/>
      <c r="L125" s="32"/>
      <c r="M125" s="120"/>
      <c r="N125" s="121" t="str">
        <f>A262</f>
        <v>Pier Luigi Signoretti</v>
      </c>
      <c r="O125" s="93"/>
    </row>
    <row r="126" spans="1:15" ht="13.5" customHeight="1" thickBot="1">
      <c r="A126" s="31" t="str">
        <f>A121</f>
        <v>Alessandro Mastropasqua</v>
      </c>
      <c r="B126" s="31" t="str">
        <f>A123</f>
        <v>Adrianio Potecchi</v>
      </c>
      <c r="C126" s="37"/>
      <c r="D126" s="138">
        <f>IF(Turnidomenica!E70="","",Turnidomenica!E70)</f>
        <v>5</v>
      </c>
      <c r="E126" s="138">
        <f>IF(Turnidomenica!F70="","",Turnidomenica!F70)</f>
        <v>0</v>
      </c>
      <c r="F126" s="32">
        <f t="shared" si="24"/>
        <v>1</v>
      </c>
      <c r="G126" s="32">
        <f t="shared" si="25"/>
        <v>0</v>
      </c>
      <c r="H126" s="32">
        <f t="shared" si="26"/>
        <v>0</v>
      </c>
      <c r="I126" s="32"/>
      <c r="J126" s="32"/>
      <c r="K126" s="32"/>
      <c r="L126" s="32"/>
      <c r="M126" s="120"/>
      <c r="N126" s="121" t="str">
        <f>A263</f>
        <v>Marco Midoro</v>
      </c>
      <c r="O126" s="93"/>
    </row>
    <row r="127" spans="1:15" ht="13.5" customHeight="1" thickBot="1">
      <c r="A127" s="31" t="str">
        <f>A120</f>
        <v>Mongi Rouis</v>
      </c>
      <c r="B127" s="31" t="str">
        <f>A121</f>
        <v>Alessandro Mastropasqua</v>
      </c>
      <c r="C127" s="37"/>
      <c r="D127" s="138">
        <f>IF(Turnidomenica!E153="","",Turnidomenica!E153)</f>
        <v>1</v>
      </c>
      <c r="E127" s="138">
        <f>IF(Turnidomenica!F153="","",Turnidomenica!F153)</f>
        <v>1</v>
      </c>
      <c r="F127" s="32">
        <f t="shared" si="24"/>
        <v>0</v>
      </c>
      <c r="G127" s="32">
        <f t="shared" si="25"/>
        <v>1</v>
      </c>
      <c r="H127" s="32">
        <f t="shared" si="26"/>
        <v>0</v>
      </c>
      <c r="I127" s="32"/>
      <c r="J127" s="32"/>
      <c r="K127" s="32"/>
      <c r="L127" s="32"/>
      <c r="M127" s="120"/>
      <c r="N127" s="121" t="str">
        <f>A192</f>
        <v>Carlo Ciraolo</v>
      </c>
      <c r="O127" s="91"/>
    </row>
    <row r="128" spans="1:15" ht="13.5" customHeight="1" thickBot="1">
      <c r="A128" s="31" t="str">
        <f>A122</f>
        <v>Enrico Giannarelli</v>
      </c>
      <c r="B128" s="31" t="str">
        <f>A123</f>
        <v>Adrianio Potecchi</v>
      </c>
      <c r="C128" s="37"/>
      <c r="D128" s="138">
        <f>IF(Turnidomenica!E154="","",Turnidomenica!E154)</f>
        <v>8</v>
      </c>
      <c r="E128" s="138">
        <f>IF(Turnidomenica!F154="","",Turnidomenica!F154)</f>
        <v>0</v>
      </c>
      <c r="F128" s="32">
        <f t="shared" si="24"/>
        <v>1</v>
      </c>
      <c r="G128" s="32">
        <f t="shared" si="25"/>
        <v>0</v>
      </c>
      <c r="H128" s="32">
        <f t="shared" si="26"/>
        <v>0</v>
      </c>
      <c r="I128" s="32"/>
      <c r="J128" s="32"/>
      <c r="K128" s="32"/>
      <c r="L128" s="32"/>
      <c r="M128" s="83"/>
      <c r="N128" s="121" t="str">
        <f>A193</f>
        <v>Mirco Pasquini</v>
      </c>
      <c r="O128" s="63"/>
    </row>
    <row r="129" spans="1:15" ht="13.5" customHeight="1" thickBot="1">
      <c r="A129" s="31" t="str">
        <f>A120</f>
        <v>Mongi Rouis</v>
      </c>
      <c r="B129" s="31" t="str">
        <f>A123</f>
        <v>Adrianio Potecchi</v>
      </c>
      <c r="C129" s="37"/>
      <c r="D129" s="138">
        <f>IF(Turnidomenica!E237="","",Turnidomenica!E237)</f>
        <v>6</v>
      </c>
      <c r="E129" s="138">
        <f>IF(Turnidomenica!F237="","",Turnidomenica!F237)</f>
        <v>1</v>
      </c>
      <c r="F129" s="32">
        <f t="shared" si="24"/>
        <v>1</v>
      </c>
      <c r="G129" s="32">
        <f t="shared" si="25"/>
        <v>0</v>
      </c>
      <c r="H129" s="32">
        <f t="shared" si="26"/>
        <v>0</v>
      </c>
      <c r="I129" s="32"/>
      <c r="J129" s="32"/>
      <c r="K129" s="32"/>
      <c r="L129" s="32"/>
      <c r="N129" s="132" t="str">
        <f>A206</f>
        <v>Paolo Zambello</v>
      </c>
      <c r="O129" s="63"/>
    </row>
    <row r="130" spans="1:15" ht="13.5" customHeight="1" thickBot="1">
      <c r="A130" s="31" t="str">
        <f>A121</f>
        <v>Alessandro Mastropasqua</v>
      </c>
      <c r="B130" s="31" t="str">
        <f>A122</f>
        <v>Enrico Giannarelli</v>
      </c>
      <c r="C130" s="37"/>
      <c r="D130" s="138">
        <f>IF(Turnidomenica!E238="","",Turnidomenica!E238)</f>
        <v>2</v>
      </c>
      <c r="E130" s="138">
        <f>IF(Turnidomenica!F238="","",Turnidomenica!F238)</f>
        <v>2</v>
      </c>
      <c r="F130" s="32">
        <f t="shared" si="24"/>
        <v>0</v>
      </c>
      <c r="G130" s="32">
        <f t="shared" si="25"/>
        <v>1</v>
      </c>
      <c r="H130" s="32">
        <f t="shared" si="26"/>
        <v>0</v>
      </c>
      <c r="I130" s="32"/>
      <c r="J130" s="32"/>
      <c r="K130" s="32"/>
      <c r="L130" s="32"/>
      <c r="N130" s="132" t="str">
        <f>A207</f>
        <v>Marco Bonciani</v>
      </c>
      <c r="O130" s="63"/>
    </row>
    <row r="131" spans="1:15" ht="13.5" customHeight="1">
      <c r="A131" s="77"/>
      <c r="B131" s="78"/>
      <c r="C131" s="79"/>
      <c r="D131" s="90"/>
      <c r="E131" s="90"/>
      <c r="F131" s="81"/>
      <c r="G131" s="81"/>
      <c r="H131" s="82"/>
      <c r="I131" s="79"/>
      <c r="J131" s="79"/>
      <c r="K131" s="79"/>
      <c r="L131" s="79"/>
      <c r="M131" s="83"/>
      <c r="N131" s="78"/>
      <c r="O131" s="63"/>
    </row>
    <row r="132" spans="1:15" ht="19.5" customHeight="1">
      <c r="A132" s="117" t="s">
        <v>752</v>
      </c>
      <c r="B132" s="84"/>
      <c r="C132" s="84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214"/>
      <c r="O132" s="85"/>
    </row>
    <row r="133" spans="1:15" ht="13.5" customHeight="1">
      <c r="A133" s="75" t="s">
        <v>743</v>
      </c>
      <c r="B133" s="18"/>
      <c r="C133" s="19" t="s">
        <v>530</v>
      </c>
      <c r="D133" s="273" t="s">
        <v>531</v>
      </c>
      <c r="E133" s="273" t="s">
        <v>532</v>
      </c>
      <c r="F133" s="20" t="s">
        <v>533</v>
      </c>
      <c r="G133" s="20" t="s">
        <v>534</v>
      </c>
      <c r="H133" s="20" t="s">
        <v>538</v>
      </c>
      <c r="I133" s="273" t="s">
        <v>539</v>
      </c>
      <c r="J133" s="273" t="s">
        <v>540</v>
      </c>
      <c r="K133" s="273"/>
      <c r="L133" s="273"/>
      <c r="M133" s="21"/>
      <c r="N133" s="24"/>
      <c r="O133" s="85"/>
    </row>
    <row r="134" spans="1:15" ht="13.5" customHeight="1">
      <c r="A134" s="6" t="str">
        <f>Iscritti!B54</f>
        <v>Bjorn Kegenbein</v>
      </c>
      <c r="B134" s="24"/>
      <c r="C134" s="38">
        <f>3*E134+F134</f>
        <v>6</v>
      </c>
      <c r="D134" s="43">
        <f>SUM(E134:G134)</f>
        <v>3</v>
      </c>
      <c r="E134" s="43">
        <f>SUM(F139+F141+F143)</f>
        <v>2</v>
      </c>
      <c r="F134" s="43">
        <f>SUM(G139+G141+G143)</f>
        <v>0</v>
      </c>
      <c r="G134" s="43">
        <f>SUM(H139+H141+H143)</f>
        <v>1</v>
      </c>
      <c r="H134" s="47">
        <f>SUM(D139,D141,D143)</f>
        <v>18</v>
      </c>
      <c r="I134" s="47">
        <f>SUM(E139,E141,E143)</f>
        <v>7</v>
      </c>
      <c r="J134" s="43">
        <f>H134-I134</f>
        <v>11</v>
      </c>
      <c r="K134" s="25">
        <f>(C134*10000)+(J134*100)+H134</f>
        <v>61118</v>
      </c>
      <c r="L134" s="25" t="str">
        <f>+A134</f>
        <v>Bjorn Kegenbein</v>
      </c>
      <c r="M134" s="25">
        <f>LARGE(K134:K139,1)</f>
        <v>91619</v>
      </c>
      <c r="N134" s="137" t="str">
        <f>IF(SUM(C134:C137)=0,"",VLOOKUP(M134,K134:L137,2,FALSE))</f>
        <v>William Dotto</v>
      </c>
      <c r="O134" s="93"/>
    </row>
    <row r="135" spans="1:15" ht="13.5" customHeight="1">
      <c r="A135" s="6" t="str">
        <f>Iscritti!B74</f>
        <v>Gàbor Baross</v>
      </c>
      <c r="B135" s="24"/>
      <c r="C135" s="38">
        <f>3*E135+F135</f>
        <v>1</v>
      </c>
      <c r="D135" s="43">
        <f>SUM(E135:G135)</f>
        <v>3</v>
      </c>
      <c r="E135" s="43">
        <f>SUM(F140+H141+F144)</f>
        <v>0</v>
      </c>
      <c r="F135" s="43">
        <f>SUM(G140+G141+G144)</f>
        <v>1</v>
      </c>
      <c r="G135" s="43">
        <f>SUM(H140+F141+H144)</f>
        <v>2</v>
      </c>
      <c r="H135" s="47">
        <f>SUM(D140,E141,D144)</f>
        <v>1</v>
      </c>
      <c r="I135" s="47">
        <f>SUM(E140,D141,E144)</f>
        <v>19</v>
      </c>
      <c r="J135" s="43">
        <f>H135-I135</f>
        <v>-18</v>
      </c>
      <c r="K135" s="25">
        <f>(C135*10000)+(J135*100)+H135</f>
        <v>8201</v>
      </c>
      <c r="L135" s="25" t="str">
        <f>+A135</f>
        <v>Gàbor Baross</v>
      </c>
      <c r="M135" s="25">
        <f>LARGE(K134:K139,2)</f>
        <v>61118</v>
      </c>
      <c r="N135" s="137" t="str">
        <f>IF(SUM(C134:C137)=0,"",VLOOKUP(M135,K134:L137,2,FALSE))</f>
        <v>Bjorn Kegenbein</v>
      </c>
      <c r="O135" s="93"/>
    </row>
    <row r="136" spans="1:15" ht="13.5" customHeight="1">
      <c r="A136" s="6" t="str">
        <f>Iscritti!B87</f>
        <v>William Dotto</v>
      </c>
      <c r="B136" s="24"/>
      <c r="C136" s="38">
        <f>3*E136+F136</f>
        <v>9</v>
      </c>
      <c r="D136" s="43">
        <f>SUM(E136:G136)</f>
        <v>3</v>
      </c>
      <c r="E136" s="43">
        <f>SUM(H139+F142+H144)</f>
        <v>3</v>
      </c>
      <c r="F136" s="43">
        <f>SUM(G139+G142+G144)</f>
        <v>0</v>
      </c>
      <c r="G136" s="43">
        <f>SUM(F139+H142+F144)</f>
        <v>0</v>
      </c>
      <c r="H136" s="47">
        <f>SUM(E139,D142,E144)</f>
        <v>19</v>
      </c>
      <c r="I136" s="47">
        <f>SUM(D139,E142,D144)</f>
        <v>3</v>
      </c>
      <c r="J136" s="43">
        <f>H136-I136</f>
        <v>16</v>
      </c>
      <c r="K136" s="25">
        <f>(C136*10000)+(J136*100)+H136</f>
        <v>91619</v>
      </c>
      <c r="L136" s="25" t="str">
        <f>+A136</f>
        <v>William Dotto</v>
      </c>
      <c r="M136" s="25">
        <f>LARGE(K134:K139,3)</f>
        <v>9102</v>
      </c>
      <c r="N136" s="137" t="str">
        <f>IF(SUM(C134:C137)=0,"",VLOOKUP(M136,K134:L137,2,FALSE))</f>
        <v>Francesco Gori</v>
      </c>
      <c r="O136" s="93"/>
    </row>
    <row r="137" spans="1:15" ht="13.5" customHeight="1">
      <c r="A137" s="6" t="str">
        <f>Iscritti!B110</f>
        <v>Francesco Gori</v>
      </c>
      <c r="B137" s="24"/>
      <c r="C137" s="38">
        <f>3*E137+F137</f>
        <v>1</v>
      </c>
      <c r="D137" s="43">
        <f>SUM(E137:G137)</f>
        <v>3</v>
      </c>
      <c r="E137" s="43">
        <f>SUM(H140+H142+H143)</f>
        <v>0</v>
      </c>
      <c r="F137" s="43">
        <f>SUM(G140+G142+G143)</f>
        <v>1</v>
      </c>
      <c r="G137" s="43">
        <f>SUM(F140+F142+F143)</f>
        <v>2</v>
      </c>
      <c r="H137" s="47">
        <f>SUM(E140,E142,E143)</f>
        <v>2</v>
      </c>
      <c r="I137" s="47">
        <f>SUM(D140,D142,D143)</f>
        <v>11</v>
      </c>
      <c r="J137" s="43">
        <f>H137-I137</f>
        <v>-9</v>
      </c>
      <c r="K137" s="25">
        <f>(C137*10000)+(J137*100)+H137</f>
        <v>9102</v>
      </c>
      <c r="L137" s="25" t="str">
        <f>+A137</f>
        <v>Francesco Gori</v>
      </c>
      <c r="M137" s="25">
        <f>LARGE(K134:K139,4)</f>
        <v>8201</v>
      </c>
      <c r="N137" s="137" t="str">
        <f>IF(SUM(C134:C137)=0,"",VLOOKUP(M137,K134:L137,2,FALSE))</f>
        <v>Gàbor Baross</v>
      </c>
      <c r="O137" s="93"/>
    </row>
    <row r="138" spans="1:15" ht="13.5" customHeight="1" thickBot="1">
      <c r="A138" s="18" t="s">
        <v>542</v>
      </c>
      <c r="B138" s="18"/>
      <c r="C138" s="273"/>
      <c r="D138" s="286" t="s">
        <v>543</v>
      </c>
      <c r="E138" s="286"/>
      <c r="F138" s="26"/>
      <c r="G138" s="27"/>
      <c r="H138" s="26"/>
      <c r="I138" s="273"/>
      <c r="J138" s="273"/>
      <c r="K138" s="273"/>
      <c r="L138" s="273"/>
      <c r="M138" s="55"/>
      <c r="N138" s="213" t="s">
        <v>713</v>
      </c>
      <c r="O138" s="93"/>
    </row>
    <row r="139" spans="1:15" ht="13.5" customHeight="1" thickBot="1">
      <c r="A139" s="31" t="str">
        <f>A134</f>
        <v>Bjorn Kegenbein</v>
      </c>
      <c r="B139" s="31" t="str">
        <f>A136</f>
        <v>William Dotto</v>
      </c>
      <c r="C139" s="34"/>
      <c r="D139" s="138">
        <f>IF(Turnidomenica!E11="","",Turnidomenica!E11)</f>
        <v>2</v>
      </c>
      <c r="E139" s="138">
        <f>IF(Turnidomenica!F11="","",Turnidomenica!F11)</f>
        <v>5</v>
      </c>
      <c r="F139" s="32">
        <f t="shared" ref="F139:F144" si="27">IF(D139&gt;E139,1,0)</f>
        <v>0</v>
      </c>
      <c r="G139" s="32">
        <f t="shared" ref="G139:G144" si="28">IF(D139="",0,IF(D139=E139,1,0))</f>
        <v>0</v>
      </c>
      <c r="H139" s="32">
        <f t="shared" ref="H139:H144" si="29">IF(D139&lt;E139,1,0)</f>
        <v>1</v>
      </c>
      <c r="I139" s="32"/>
      <c r="J139" s="32"/>
      <c r="K139" s="32"/>
      <c r="L139" s="32"/>
      <c r="M139" s="120"/>
      <c r="N139" s="121" t="str">
        <f>A64</f>
        <v>Massimiliano Nastasi</v>
      </c>
      <c r="O139" s="93"/>
    </row>
    <row r="140" spans="1:15" ht="13.5" customHeight="1" thickBot="1">
      <c r="A140" s="31" t="str">
        <f>A135</f>
        <v>Gàbor Baross</v>
      </c>
      <c r="B140" s="31" t="str">
        <f>A137</f>
        <v>Francesco Gori</v>
      </c>
      <c r="C140" s="37"/>
      <c r="D140" s="138">
        <f>IF(Turnidomenica!E12="","",Turnidomenica!E12)</f>
        <v>0</v>
      </c>
      <c r="E140" s="138">
        <f>IF(Turnidomenica!F12="","",Turnidomenica!F12)</f>
        <v>0</v>
      </c>
      <c r="F140" s="32">
        <f t="shared" si="27"/>
        <v>0</v>
      </c>
      <c r="G140" s="32">
        <f t="shared" si="28"/>
        <v>1</v>
      </c>
      <c r="H140" s="32">
        <f t="shared" si="29"/>
        <v>0</v>
      </c>
      <c r="I140" s="32"/>
      <c r="J140" s="32"/>
      <c r="K140" s="32"/>
      <c r="L140" s="32"/>
      <c r="M140" s="120"/>
      <c r="N140" s="121" t="str">
        <f>A65</f>
        <v>Robert Lenz</v>
      </c>
      <c r="O140" s="93"/>
    </row>
    <row r="141" spans="1:15" ht="13.5" customHeight="1" thickBot="1">
      <c r="A141" s="31" t="str">
        <f>A134</f>
        <v>Bjorn Kegenbein</v>
      </c>
      <c r="B141" s="31" t="str">
        <f>A135</f>
        <v>Gàbor Baross</v>
      </c>
      <c r="C141" s="37"/>
      <c r="D141" s="138">
        <f>IF(Turnidomenica!E95="","",Turnidomenica!E95)</f>
        <v>10</v>
      </c>
      <c r="E141" s="138">
        <f>IF(Turnidomenica!F95="","",Turnidomenica!F95)</f>
        <v>0</v>
      </c>
      <c r="F141" s="32">
        <f t="shared" si="27"/>
        <v>1</v>
      </c>
      <c r="G141" s="32">
        <f t="shared" si="28"/>
        <v>0</v>
      </c>
      <c r="H141" s="32">
        <f t="shared" si="29"/>
        <v>0</v>
      </c>
      <c r="I141" s="32"/>
      <c r="J141" s="32"/>
      <c r="K141" s="32"/>
      <c r="L141" s="32"/>
      <c r="M141" s="120"/>
      <c r="N141" s="121" t="str">
        <f>A8</f>
        <v>Juan Noguera</v>
      </c>
      <c r="O141" s="91"/>
    </row>
    <row r="142" spans="1:15" ht="13.5" customHeight="1" thickBot="1">
      <c r="A142" s="31" t="str">
        <f>A136</f>
        <v>William Dotto</v>
      </c>
      <c r="B142" s="31" t="str">
        <f>A137</f>
        <v>Francesco Gori</v>
      </c>
      <c r="C142" s="37"/>
      <c r="D142" s="138">
        <f>IF(Turnidomenica!E96="","",Turnidomenica!E96)</f>
        <v>5</v>
      </c>
      <c r="E142" s="138">
        <f>IF(Turnidomenica!F96="","",Turnidomenica!F96)</f>
        <v>0</v>
      </c>
      <c r="F142" s="32">
        <f t="shared" si="27"/>
        <v>1</v>
      </c>
      <c r="G142" s="32">
        <f t="shared" si="28"/>
        <v>0</v>
      </c>
      <c r="H142" s="32">
        <f t="shared" si="29"/>
        <v>0</v>
      </c>
      <c r="I142" s="32"/>
      <c r="J142" s="32"/>
      <c r="K142" s="32"/>
      <c r="L142" s="32"/>
      <c r="M142" s="83"/>
      <c r="N142" s="121" t="str">
        <f>A9</f>
        <v>Vito De Benedictis</v>
      </c>
      <c r="O142" s="63"/>
    </row>
    <row r="143" spans="1:15" ht="13.5" customHeight="1" thickBot="1">
      <c r="A143" s="31" t="str">
        <f>A134</f>
        <v>Bjorn Kegenbein</v>
      </c>
      <c r="B143" s="31" t="str">
        <f>A137</f>
        <v>Francesco Gori</v>
      </c>
      <c r="C143" s="37"/>
      <c r="D143" s="138">
        <f>IF(Turnidomenica!E179="","",Turnidomenica!E179)</f>
        <v>6</v>
      </c>
      <c r="E143" s="138">
        <f>IF(Turnidomenica!F179="","",Turnidomenica!F179)</f>
        <v>2</v>
      </c>
      <c r="F143" s="32">
        <f t="shared" si="27"/>
        <v>1</v>
      </c>
      <c r="G143" s="32">
        <f t="shared" si="28"/>
        <v>0</v>
      </c>
      <c r="H143" s="32">
        <f t="shared" si="29"/>
        <v>0</v>
      </c>
      <c r="I143" s="32"/>
      <c r="J143" s="32"/>
      <c r="K143" s="32"/>
      <c r="L143" s="32"/>
      <c r="N143" s="132" t="str">
        <f>A80</f>
        <v>Massimo Di Cè</v>
      </c>
      <c r="O143" s="63"/>
    </row>
    <row r="144" spans="1:15" ht="13.5" customHeight="1" thickBot="1">
      <c r="A144" s="31" t="str">
        <f>A135</f>
        <v>Gàbor Baross</v>
      </c>
      <c r="B144" s="31" t="str">
        <f>A136</f>
        <v>William Dotto</v>
      </c>
      <c r="C144" s="37"/>
      <c r="D144" s="138">
        <f>IF(Turnidomenica!E180="","",Turnidomenica!E180)</f>
        <v>1</v>
      </c>
      <c r="E144" s="138">
        <f>IF(Turnidomenica!F180="","",Turnidomenica!F180)</f>
        <v>9</v>
      </c>
      <c r="F144" s="32">
        <f t="shared" si="27"/>
        <v>0</v>
      </c>
      <c r="G144" s="32">
        <f t="shared" si="28"/>
        <v>0</v>
      </c>
      <c r="H144" s="32">
        <f t="shared" si="29"/>
        <v>1</v>
      </c>
      <c r="I144" s="32"/>
      <c r="J144" s="32"/>
      <c r="K144" s="32"/>
      <c r="L144" s="32"/>
      <c r="N144" s="132" t="str">
        <f>A79</f>
        <v>Mauro Salvati</v>
      </c>
      <c r="O144" s="63"/>
    </row>
    <row r="145" spans="1:15" ht="13.5" customHeight="1">
      <c r="A145" s="77"/>
      <c r="B145" s="78"/>
      <c r="C145" s="79"/>
      <c r="D145" s="90"/>
      <c r="E145" s="90"/>
      <c r="F145" s="81"/>
      <c r="G145" s="81"/>
      <c r="H145" s="82"/>
      <c r="I145" s="79"/>
      <c r="J145" s="79"/>
      <c r="K145" s="79"/>
      <c r="L145" s="79"/>
      <c r="M145" s="83"/>
      <c r="N145" s="78"/>
      <c r="O145" s="63"/>
    </row>
    <row r="146" spans="1:15" ht="19.5" customHeight="1">
      <c r="A146" s="117" t="s">
        <v>753</v>
      </c>
      <c r="B146" s="84"/>
      <c r="C146" s="84"/>
      <c r="D146" s="84"/>
      <c r="E146" s="84"/>
      <c r="F146" s="84"/>
      <c r="G146" s="84"/>
      <c r="H146" s="84"/>
      <c r="I146" s="84"/>
      <c r="J146" s="84"/>
      <c r="K146" s="84"/>
      <c r="L146" s="84"/>
      <c r="M146" s="84"/>
      <c r="N146" s="214"/>
      <c r="O146" s="85"/>
    </row>
    <row r="147" spans="1:15" ht="13.5" customHeight="1">
      <c r="A147" s="75" t="s">
        <v>743</v>
      </c>
      <c r="B147" s="18"/>
      <c r="C147" s="19" t="s">
        <v>530</v>
      </c>
      <c r="D147" s="273" t="s">
        <v>531</v>
      </c>
      <c r="E147" s="273" t="s">
        <v>532</v>
      </c>
      <c r="F147" s="20" t="s">
        <v>533</v>
      </c>
      <c r="G147" s="20" t="s">
        <v>534</v>
      </c>
      <c r="H147" s="20" t="s">
        <v>538</v>
      </c>
      <c r="I147" s="273" t="s">
        <v>539</v>
      </c>
      <c r="J147" s="273" t="s">
        <v>540</v>
      </c>
      <c r="K147" s="273"/>
      <c r="L147" s="273"/>
      <c r="M147" s="21"/>
      <c r="N147" s="24"/>
      <c r="O147" s="85"/>
    </row>
    <row r="148" spans="1:15" ht="13.5" customHeight="1">
      <c r="A148" s="6" t="str">
        <f>Iscritti!B55</f>
        <v>Jean-Marie Amberny</v>
      </c>
      <c r="B148" s="24"/>
      <c r="C148" s="38">
        <f>3*E148+F148</f>
        <v>9</v>
      </c>
      <c r="D148" s="43">
        <f>SUM(E148:G148)</f>
        <v>3</v>
      </c>
      <c r="E148" s="43">
        <f>SUM(F153+F155+F157)</f>
        <v>3</v>
      </c>
      <c r="F148" s="43">
        <f>SUM(G153+G155+G157)</f>
        <v>0</v>
      </c>
      <c r="G148" s="43">
        <f>SUM(H153+H155+H157)</f>
        <v>0</v>
      </c>
      <c r="H148" s="47">
        <f>SUM(D153,D155,D157)</f>
        <v>9</v>
      </c>
      <c r="I148" s="47">
        <f>SUM(E153,E155,E157)</f>
        <v>2</v>
      </c>
      <c r="J148" s="43">
        <f>H148-I148</f>
        <v>7</v>
      </c>
      <c r="K148" s="25">
        <f>(C148*10000)+(J148*100)+H148</f>
        <v>90709</v>
      </c>
      <c r="L148" s="25" t="str">
        <f>+A148</f>
        <v>Jean-Marie Amberny</v>
      </c>
      <c r="M148" s="25">
        <f>LARGE(K148:K153,1)</f>
        <v>90709</v>
      </c>
      <c r="N148" s="137" t="str">
        <f>IF(SUM(C148:C151)=0,"",VLOOKUP(M148,K148:L151,2,FALSE))</f>
        <v>Jean-Marie Amberny</v>
      </c>
      <c r="O148" s="93"/>
    </row>
    <row r="149" spans="1:15" ht="13.5" customHeight="1">
      <c r="A149" s="6" t="str">
        <f>Iscritti!B72</f>
        <v>Maurizio Jon Scotta</v>
      </c>
      <c r="B149" s="24"/>
      <c r="C149" s="38">
        <f>3*E149+F149</f>
        <v>6</v>
      </c>
      <c r="D149" s="43">
        <f>SUM(E149:G149)</f>
        <v>3</v>
      </c>
      <c r="E149" s="43">
        <f>SUM(F154+H155+F158)</f>
        <v>2</v>
      </c>
      <c r="F149" s="43">
        <f>SUM(G154+G155+G158)</f>
        <v>0</v>
      </c>
      <c r="G149" s="43">
        <f>SUM(H154+F155+H158)</f>
        <v>1</v>
      </c>
      <c r="H149" s="47">
        <f>SUM(D154,E155,D158)</f>
        <v>6</v>
      </c>
      <c r="I149" s="47">
        <f>SUM(E154,D155,E158)</f>
        <v>1</v>
      </c>
      <c r="J149" s="43">
        <f>H149-I149</f>
        <v>5</v>
      </c>
      <c r="K149" s="25">
        <f>(C149*10000)+(J149*100)+H149</f>
        <v>60506</v>
      </c>
      <c r="L149" s="25" t="str">
        <f>+A149</f>
        <v>Maurizio Jon Scotta</v>
      </c>
      <c r="M149" s="25">
        <f>LARGE(K148:K153,2)</f>
        <v>60506</v>
      </c>
      <c r="N149" s="137" t="str">
        <f>IF(SUM(C148:C151)=0,"",VLOOKUP(M149,K148:L151,2,FALSE))</f>
        <v>Maurizio Jon Scotta</v>
      </c>
      <c r="O149" s="93"/>
    </row>
    <row r="150" spans="1:15" ht="13.5" customHeight="1">
      <c r="A150" s="6" t="str">
        <f>Iscritti!B93</f>
        <v>Ismaele Caurla</v>
      </c>
      <c r="B150" s="24"/>
      <c r="C150" s="38">
        <f>3*E150+F150</f>
        <v>1</v>
      </c>
      <c r="D150" s="43">
        <f>SUM(E150:G150)</f>
        <v>3</v>
      </c>
      <c r="E150" s="43">
        <f>SUM(H153+F156+H158)</f>
        <v>0</v>
      </c>
      <c r="F150" s="43">
        <f>SUM(G153+G156+G158)</f>
        <v>1</v>
      </c>
      <c r="G150" s="43">
        <f>SUM(F153+H156+F158)</f>
        <v>2</v>
      </c>
      <c r="H150" s="47">
        <f>SUM(E153,D156,E158)</f>
        <v>2</v>
      </c>
      <c r="I150" s="47">
        <f>SUM(D153,E156,D158)</f>
        <v>9</v>
      </c>
      <c r="J150" s="43">
        <f>H150-I150</f>
        <v>-7</v>
      </c>
      <c r="K150" s="25">
        <f>(C150*10000)+(J150*100)+H150</f>
        <v>9302</v>
      </c>
      <c r="L150" s="25" t="str">
        <f>+A150</f>
        <v>Ismaele Caurla</v>
      </c>
      <c r="M150" s="25">
        <f>LARGE(K148:K153,3)</f>
        <v>9502</v>
      </c>
      <c r="N150" s="137" t="str">
        <f>IF(SUM(C148:C151)=0,"",VLOOKUP(M150,K148:L151,2,FALSE))</f>
        <v>Emanuele Funaro</v>
      </c>
      <c r="O150" s="93"/>
    </row>
    <row r="151" spans="1:15" ht="13.5" customHeight="1">
      <c r="A151" s="6" t="str">
        <f>Iscritti!B111</f>
        <v>Emanuele Funaro</v>
      </c>
      <c r="B151" s="24"/>
      <c r="C151" s="38">
        <f>3*E151+F151</f>
        <v>1</v>
      </c>
      <c r="D151" s="43">
        <f>SUM(E151:G151)</f>
        <v>3</v>
      </c>
      <c r="E151" s="43">
        <f>SUM(H154+H156+H157)</f>
        <v>0</v>
      </c>
      <c r="F151" s="43">
        <f>SUM(G154+G156+G157)</f>
        <v>1</v>
      </c>
      <c r="G151" s="43">
        <f>SUM(F154+F156+F157)</f>
        <v>2</v>
      </c>
      <c r="H151" s="47">
        <f>SUM(E154,E156,E157)</f>
        <v>2</v>
      </c>
      <c r="I151" s="47">
        <f>SUM(D154,D156,D157)</f>
        <v>7</v>
      </c>
      <c r="J151" s="43">
        <f>H151-I151</f>
        <v>-5</v>
      </c>
      <c r="K151" s="25">
        <f>(C151*10000)+(J151*100)+H151</f>
        <v>9502</v>
      </c>
      <c r="L151" s="25" t="str">
        <f>+A151</f>
        <v>Emanuele Funaro</v>
      </c>
      <c r="M151" s="25">
        <f>LARGE(K148:K153,4)</f>
        <v>9302</v>
      </c>
      <c r="N151" s="137" t="str">
        <f>IF(SUM(C148:C151)=0,"",VLOOKUP(M151,K148:L151,2,FALSE))</f>
        <v>Ismaele Caurla</v>
      </c>
      <c r="O151" s="93"/>
    </row>
    <row r="152" spans="1:15" ht="13.5" customHeight="1" thickBot="1">
      <c r="A152" s="18" t="s">
        <v>542</v>
      </c>
      <c r="B152" s="18"/>
      <c r="C152" s="273"/>
      <c r="D152" s="286" t="s">
        <v>543</v>
      </c>
      <c r="E152" s="286"/>
      <c r="F152" s="26"/>
      <c r="G152" s="27"/>
      <c r="H152" s="26"/>
      <c r="I152" s="273"/>
      <c r="J152" s="273"/>
      <c r="K152" s="273"/>
      <c r="L152" s="273"/>
      <c r="M152" s="55"/>
      <c r="N152" s="213" t="s">
        <v>713</v>
      </c>
      <c r="O152" s="93"/>
    </row>
    <row r="153" spans="1:15" ht="13.5" customHeight="1" thickBot="1">
      <c r="A153" s="31" t="str">
        <f>A148</f>
        <v>Jean-Marie Amberny</v>
      </c>
      <c r="B153" s="31" t="str">
        <f>A150</f>
        <v>Ismaele Caurla</v>
      </c>
      <c r="C153" s="34"/>
      <c r="D153" s="138">
        <f>IF(Turnidomenica!E13="","",Turnidomenica!E13)</f>
        <v>5</v>
      </c>
      <c r="E153" s="138">
        <f>IF(Turnidomenica!F13="","",Turnidomenica!F13)</f>
        <v>1</v>
      </c>
      <c r="F153" s="32">
        <f t="shared" ref="F153:F158" si="30">IF(D153&gt;E153,1,0)</f>
        <v>1</v>
      </c>
      <c r="G153" s="32">
        <f t="shared" ref="G153:G158" si="31">IF(D153="",0,IF(D153=E153,1,0))</f>
        <v>0</v>
      </c>
      <c r="H153" s="32">
        <f t="shared" ref="H153:H158" si="32">IF(D153&lt;E153,1,0)</f>
        <v>0</v>
      </c>
      <c r="I153" s="32"/>
      <c r="J153" s="32"/>
      <c r="K153" s="32"/>
      <c r="L153" s="32"/>
      <c r="M153" s="120"/>
      <c r="N153" s="121" t="str">
        <f>A66</f>
        <v>Riccardo Schito</v>
      </c>
      <c r="O153" s="93"/>
    </row>
    <row r="154" spans="1:15" ht="13.5" customHeight="1" thickBot="1">
      <c r="A154" s="31" t="str">
        <f>A149</f>
        <v>Maurizio Jon Scotta</v>
      </c>
      <c r="B154" s="31" t="str">
        <f>A151</f>
        <v>Emanuele Funaro</v>
      </c>
      <c r="C154" s="37"/>
      <c r="D154" s="138">
        <f>IF(Turnidomenica!E14="","",Turnidomenica!E14)</f>
        <v>3</v>
      </c>
      <c r="E154" s="138">
        <f>IF(Turnidomenica!F14="","",Turnidomenica!F14)</f>
        <v>0</v>
      </c>
      <c r="F154" s="32">
        <f t="shared" si="30"/>
        <v>1</v>
      </c>
      <c r="G154" s="32">
        <f t="shared" si="31"/>
        <v>0</v>
      </c>
      <c r="H154" s="32">
        <f t="shared" si="32"/>
        <v>0</v>
      </c>
      <c r="I154" s="32"/>
      <c r="J154" s="32"/>
      <c r="K154" s="32"/>
      <c r="L154" s="32"/>
      <c r="M154" s="120"/>
      <c r="N154" s="121" t="str">
        <f>A67</f>
        <v>Luca Converti</v>
      </c>
      <c r="O154" s="93"/>
    </row>
    <row r="155" spans="1:15" ht="13.5" customHeight="1" thickBot="1">
      <c r="A155" s="31" t="str">
        <f>A148</f>
        <v>Jean-Marie Amberny</v>
      </c>
      <c r="B155" s="31" t="str">
        <f>A149</f>
        <v>Maurizio Jon Scotta</v>
      </c>
      <c r="C155" s="37"/>
      <c r="D155" s="138">
        <f>IF(Turnidomenica!E97="","",Turnidomenica!E97)</f>
        <v>1</v>
      </c>
      <c r="E155" s="138">
        <f>IF(Turnidomenica!F97="","",Turnidomenica!F97)</f>
        <v>0</v>
      </c>
      <c r="F155" s="32">
        <f t="shared" si="30"/>
        <v>1</v>
      </c>
      <c r="G155" s="32">
        <f t="shared" si="31"/>
        <v>0</v>
      </c>
      <c r="H155" s="32">
        <f t="shared" si="32"/>
        <v>0</v>
      </c>
      <c r="I155" s="32"/>
      <c r="J155" s="32"/>
      <c r="K155" s="32"/>
      <c r="L155" s="32"/>
      <c r="M155" s="120"/>
      <c r="N155" s="121" t="str">
        <f>A10</f>
        <v>Daniele Di Cè</v>
      </c>
      <c r="O155" s="91"/>
    </row>
    <row r="156" spans="1:15" ht="13.5" customHeight="1" thickBot="1">
      <c r="A156" s="31" t="str">
        <f>A150</f>
        <v>Ismaele Caurla</v>
      </c>
      <c r="B156" s="31" t="str">
        <f>A151</f>
        <v>Emanuele Funaro</v>
      </c>
      <c r="C156" s="37"/>
      <c r="D156" s="138">
        <f>IF(Turnidomenica!E98="","",Turnidomenica!E98)</f>
        <v>1</v>
      </c>
      <c r="E156" s="138">
        <f>IF(Turnidomenica!F98="","",Turnidomenica!F98)</f>
        <v>1</v>
      </c>
      <c r="F156" s="32">
        <f t="shared" si="30"/>
        <v>0</v>
      </c>
      <c r="G156" s="32">
        <f t="shared" si="31"/>
        <v>1</v>
      </c>
      <c r="H156" s="32">
        <f t="shared" si="32"/>
        <v>0</v>
      </c>
      <c r="I156" s="32"/>
      <c r="J156" s="32"/>
      <c r="K156" s="32"/>
      <c r="L156" s="32"/>
      <c r="M156" s="83"/>
      <c r="N156" s="121" t="str">
        <f>A11</f>
        <v>Luca Pessini</v>
      </c>
      <c r="O156" s="63"/>
    </row>
    <row r="157" spans="1:15" ht="13.5" customHeight="1" thickBot="1">
      <c r="A157" s="31" t="str">
        <f>A148</f>
        <v>Jean-Marie Amberny</v>
      </c>
      <c r="B157" s="31" t="str">
        <f>A151</f>
        <v>Emanuele Funaro</v>
      </c>
      <c r="C157" s="37"/>
      <c r="D157" s="138">
        <f>IF(Turnidomenica!E181="","",Turnidomenica!E181)</f>
        <v>3</v>
      </c>
      <c r="E157" s="138">
        <f>IF(Turnidomenica!F181="","",Turnidomenica!F181)</f>
        <v>1</v>
      </c>
      <c r="F157" s="32">
        <f t="shared" si="30"/>
        <v>1</v>
      </c>
      <c r="G157" s="32">
        <f t="shared" si="31"/>
        <v>0</v>
      </c>
      <c r="H157" s="32">
        <f t="shared" si="32"/>
        <v>0</v>
      </c>
      <c r="I157" s="32"/>
      <c r="J157" s="32"/>
      <c r="K157" s="32"/>
      <c r="L157" s="32"/>
      <c r="N157" s="132" t="str">
        <f>A78</f>
        <v>Wolfgang Leitner</v>
      </c>
      <c r="O157" s="63"/>
    </row>
    <row r="158" spans="1:15" ht="13.5" customHeight="1" thickBot="1">
      <c r="A158" s="31" t="str">
        <f>A149</f>
        <v>Maurizio Jon Scotta</v>
      </c>
      <c r="B158" s="31" t="str">
        <f>A150</f>
        <v>Ismaele Caurla</v>
      </c>
      <c r="C158" s="37"/>
      <c r="D158" s="138">
        <f>IF(Turnidomenica!E182="","",Turnidomenica!E182)</f>
        <v>3</v>
      </c>
      <c r="E158" s="138">
        <f>IF(Turnidomenica!F182="","",Turnidomenica!F182)</f>
        <v>0</v>
      </c>
      <c r="F158" s="32">
        <f t="shared" si="30"/>
        <v>1</v>
      </c>
      <c r="G158" s="32">
        <f t="shared" si="31"/>
        <v>0</v>
      </c>
      <c r="H158" s="32">
        <f t="shared" si="32"/>
        <v>0</v>
      </c>
      <c r="I158" s="32"/>
      <c r="J158" s="32"/>
      <c r="K158" s="32"/>
      <c r="L158" s="32"/>
      <c r="N158" s="132" t="str">
        <f>A81</f>
        <v>Alessio Tacchia</v>
      </c>
      <c r="O158" s="63"/>
    </row>
    <row r="159" spans="1:15" ht="13.5" customHeight="1">
      <c r="A159" s="77"/>
      <c r="B159" s="78"/>
      <c r="C159" s="79"/>
      <c r="D159" s="90"/>
      <c r="E159" s="90"/>
      <c r="F159" s="81"/>
      <c r="G159" s="81"/>
      <c r="H159" s="82"/>
      <c r="I159" s="79"/>
      <c r="J159" s="79"/>
      <c r="K159" s="79"/>
      <c r="L159" s="79"/>
      <c r="M159" s="83"/>
      <c r="N159" s="78"/>
      <c r="O159" s="63"/>
    </row>
    <row r="160" spans="1:15" ht="19.5" customHeight="1">
      <c r="A160" s="117" t="s">
        <v>754</v>
      </c>
      <c r="B160" s="84"/>
      <c r="C160" s="84"/>
      <c r="D160" s="84"/>
      <c r="E160" s="84"/>
      <c r="F160" s="84"/>
      <c r="G160" s="84"/>
      <c r="H160" s="84"/>
      <c r="I160" s="84"/>
      <c r="J160" s="84"/>
      <c r="K160" s="84"/>
      <c r="L160" s="84"/>
      <c r="M160" s="84"/>
      <c r="N160" s="214"/>
      <c r="O160" s="85"/>
    </row>
    <row r="161" spans="1:15" ht="13.5" customHeight="1">
      <c r="A161" s="75" t="s">
        <v>743</v>
      </c>
      <c r="B161" s="18"/>
      <c r="C161" s="19" t="s">
        <v>530</v>
      </c>
      <c r="D161" s="273" t="s">
        <v>531</v>
      </c>
      <c r="E161" s="273" t="s">
        <v>532</v>
      </c>
      <c r="F161" s="20" t="s">
        <v>533</v>
      </c>
      <c r="G161" s="20" t="s">
        <v>534</v>
      </c>
      <c r="H161" s="20" t="s">
        <v>538</v>
      </c>
      <c r="I161" s="273" t="s">
        <v>539</v>
      </c>
      <c r="J161" s="273" t="s">
        <v>540</v>
      </c>
      <c r="K161" s="273"/>
      <c r="L161" s="273"/>
      <c r="M161" s="21"/>
      <c r="N161" s="24"/>
      <c r="O161" s="85"/>
    </row>
    <row r="162" spans="1:15" ht="13.5" customHeight="1">
      <c r="A162" s="6" t="str">
        <f>Iscritti!B56</f>
        <v>Sergio Ramos</v>
      </c>
      <c r="B162" s="24"/>
      <c r="C162" s="38">
        <f>3*E162+F162</f>
        <v>6</v>
      </c>
      <c r="D162" s="43">
        <f>SUM(E162:G162)</f>
        <v>3</v>
      </c>
      <c r="E162" s="43">
        <f>SUM(F167+F169+F171)</f>
        <v>2</v>
      </c>
      <c r="F162" s="43">
        <f>SUM(G167+G169+G171)</f>
        <v>0</v>
      </c>
      <c r="G162" s="43">
        <f>SUM(H167+H169+H171)</f>
        <v>1</v>
      </c>
      <c r="H162" s="47">
        <f>SUM(D167,D169,D171)</f>
        <v>15</v>
      </c>
      <c r="I162" s="47">
        <f>SUM(E167,E169,E171)</f>
        <v>9</v>
      </c>
      <c r="J162" s="43">
        <f>H162-I162</f>
        <v>6</v>
      </c>
      <c r="K162" s="25">
        <f>(C162*10000)+(J162*100)+H162</f>
        <v>60615</v>
      </c>
      <c r="L162" s="25" t="str">
        <f>+A162</f>
        <v>Sergio Ramos</v>
      </c>
      <c r="M162" s="25">
        <f>LARGE(K162:K167,1)</f>
        <v>91316</v>
      </c>
      <c r="N162" s="137" t="str">
        <f>IF(SUM(C162:C165)=0,"",VLOOKUP(M162,K162:L165,2,FALSE))</f>
        <v>Alex Iorio</v>
      </c>
      <c r="O162" s="93"/>
    </row>
    <row r="163" spans="1:15" ht="13.5" customHeight="1">
      <c r="A163" s="6" t="str">
        <f>Iscritti!B70</f>
        <v>Alex Iorio</v>
      </c>
      <c r="B163" s="24"/>
      <c r="C163" s="38">
        <f>3*E163+F163</f>
        <v>9</v>
      </c>
      <c r="D163" s="43">
        <f>SUM(E163:G163)</f>
        <v>3</v>
      </c>
      <c r="E163" s="43">
        <f>SUM(F168+H169+F172)</f>
        <v>3</v>
      </c>
      <c r="F163" s="43">
        <f>SUM(G168+G169+G172)</f>
        <v>0</v>
      </c>
      <c r="G163" s="43">
        <f>SUM(H168+F169+H172)</f>
        <v>0</v>
      </c>
      <c r="H163" s="47">
        <f>SUM(D168,E169,D172)</f>
        <v>16</v>
      </c>
      <c r="I163" s="47">
        <f>SUM(E168,D169,E172)</f>
        <v>3</v>
      </c>
      <c r="J163" s="43">
        <f>H163-I163</f>
        <v>13</v>
      </c>
      <c r="K163" s="25">
        <f>(C163*10000)+(J163*100)+H163</f>
        <v>91316</v>
      </c>
      <c r="L163" s="25" t="str">
        <f>+A163</f>
        <v>Alex Iorio</v>
      </c>
      <c r="M163" s="25">
        <f>LARGE(K162:K167,2)</f>
        <v>60615</v>
      </c>
      <c r="N163" s="137" t="str">
        <f>IF(SUM(C162:C165)=0,"",VLOOKUP(M163,K162:L165,2,FALSE))</f>
        <v>Sergio Ramos</v>
      </c>
      <c r="O163" s="93"/>
    </row>
    <row r="164" spans="1:15" ht="13.5" customHeight="1">
      <c r="A164" s="6" t="str">
        <f>Iscritti!B94</f>
        <v>Giancarlo Cavanna Cavanna</v>
      </c>
      <c r="B164" s="24"/>
      <c r="C164" s="38">
        <f>3*E164+F164</f>
        <v>0</v>
      </c>
      <c r="D164" s="43">
        <f>SUM(E164:G164)</f>
        <v>3</v>
      </c>
      <c r="E164" s="43">
        <f>SUM(H167+F170+H172)</f>
        <v>0</v>
      </c>
      <c r="F164" s="43">
        <f>SUM(G167+G170+G172)</f>
        <v>0</v>
      </c>
      <c r="G164" s="43">
        <f>SUM(F167+H170+F172)</f>
        <v>3</v>
      </c>
      <c r="H164" s="47">
        <f>SUM(E167,D170,E172)</f>
        <v>1</v>
      </c>
      <c r="I164" s="47">
        <f>SUM(D167,E170,D172)</f>
        <v>13</v>
      </c>
      <c r="J164" s="43">
        <f>H164-I164</f>
        <v>-12</v>
      </c>
      <c r="K164" s="25">
        <f>(C164*10000)+(J164*100)+H164</f>
        <v>-1199</v>
      </c>
      <c r="L164" s="25" t="str">
        <f>+A164</f>
        <v>Giancarlo Cavanna Cavanna</v>
      </c>
      <c r="M164" s="25">
        <f>LARGE(K162:K167,3)</f>
        <v>29305</v>
      </c>
      <c r="N164" s="137" t="str">
        <f>IF(SUM(C162:C165)=0,"",VLOOKUP(M164,K162:L165,2,FALSE))</f>
        <v>Gabriele Casati</v>
      </c>
      <c r="O164" s="93"/>
    </row>
    <row r="165" spans="1:15" ht="13.5" customHeight="1">
      <c r="A165" s="6" t="str">
        <f>Iscritti!B109</f>
        <v>Gabriele Casati</v>
      </c>
      <c r="B165" s="24"/>
      <c r="C165" s="38">
        <f>3*E165+F165</f>
        <v>3</v>
      </c>
      <c r="D165" s="43">
        <f>SUM(E165:G165)</f>
        <v>3</v>
      </c>
      <c r="E165" s="43">
        <f>SUM(H168+H170+H171)</f>
        <v>1</v>
      </c>
      <c r="F165" s="43">
        <f>SUM(G168+G170+G171)</f>
        <v>0</v>
      </c>
      <c r="G165" s="43">
        <f>SUM(F168+F170+F171)</f>
        <v>2</v>
      </c>
      <c r="H165" s="47">
        <f>SUM(E168,E170,E171)</f>
        <v>5</v>
      </c>
      <c r="I165" s="47">
        <f>SUM(D168,D170,D171)</f>
        <v>12</v>
      </c>
      <c r="J165" s="43">
        <f>H165-I165</f>
        <v>-7</v>
      </c>
      <c r="K165" s="25">
        <f>(C165*10000)+(J165*100)+H165</f>
        <v>29305</v>
      </c>
      <c r="L165" s="25" t="str">
        <f>+A165</f>
        <v>Gabriele Casati</v>
      </c>
      <c r="M165" s="25">
        <f>LARGE(K162:K167,4)</f>
        <v>-1199</v>
      </c>
      <c r="N165" s="137" t="str">
        <f>IF(SUM(C162:C165)=0,"",VLOOKUP(M165,K162:L165,2,FALSE))</f>
        <v>Giancarlo Cavanna Cavanna</v>
      </c>
      <c r="O165" s="93"/>
    </row>
    <row r="166" spans="1:15" ht="13.5" customHeight="1" thickBot="1">
      <c r="A166" s="18" t="s">
        <v>542</v>
      </c>
      <c r="B166" s="18"/>
      <c r="C166" s="273"/>
      <c r="D166" s="286" t="s">
        <v>543</v>
      </c>
      <c r="E166" s="286"/>
      <c r="F166" s="26"/>
      <c r="G166" s="27"/>
      <c r="H166" s="26"/>
      <c r="I166" s="273"/>
      <c r="J166" s="273"/>
      <c r="K166" s="273"/>
      <c r="L166" s="273"/>
      <c r="M166" s="55"/>
      <c r="N166" s="213" t="s">
        <v>713</v>
      </c>
      <c r="O166" s="93"/>
    </row>
    <row r="167" spans="1:15" ht="13.5" customHeight="1" thickBot="1">
      <c r="A167" s="31" t="str">
        <f>A162</f>
        <v>Sergio Ramos</v>
      </c>
      <c r="B167" s="31" t="str">
        <f>A164</f>
        <v>Giancarlo Cavanna Cavanna</v>
      </c>
      <c r="C167" s="34"/>
      <c r="D167" s="138">
        <f>IF(Turnidomenica!E15="","",Turnidomenica!E15)</f>
        <v>7</v>
      </c>
      <c r="E167" s="138">
        <f>IF(Turnidomenica!F15="","",Turnidomenica!F15)</f>
        <v>0</v>
      </c>
      <c r="F167" s="32">
        <f t="shared" ref="F167:F172" si="33">IF(D167&gt;E167,1,0)</f>
        <v>1</v>
      </c>
      <c r="G167" s="32">
        <f t="shared" ref="G167:G172" si="34">IF(D167="",0,IF(D167=E167,1,0))</f>
        <v>0</v>
      </c>
      <c r="H167" s="32">
        <f t="shared" ref="H167:H172" si="35">IF(D167&lt;E167,1,0)</f>
        <v>0</v>
      </c>
      <c r="I167" s="32"/>
      <c r="J167" s="32"/>
      <c r="K167" s="32"/>
      <c r="L167" s="32"/>
      <c r="M167" s="120"/>
      <c r="N167" s="121" t="str">
        <f>A78</f>
        <v>Wolfgang Leitner</v>
      </c>
      <c r="O167" s="93"/>
    </row>
    <row r="168" spans="1:15" ht="13.5" customHeight="1" thickBot="1">
      <c r="A168" s="31" t="str">
        <f>A163</f>
        <v>Alex Iorio</v>
      </c>
      <c r="B168" s="31" t="str">
        <f>A165</f>
        <v>Gabriele Casati</v>
      </c>
      <c r="C168" s="37"/>
      <c r="D168" s="138">
        <f>IF(Turnidomenica!E16="","",Turnidomenica!E16)</f>
        <v>6</v>
      </c>
      <c r="E168" s="138">
        <f>IF(Turnidomenica!F16="","",Turnidomenica!F16)</f>
        <v>0</v>
      </c>
      <c r="F168" s="32">
        <f t="shared" si="33"/>
        <v>1</v>
      </c>
      <c r="G168" s="32">
        <f t="shared" si="34"/>
        <v>0</v>
      </c>
      <c r="H168" s="32">
        <f t="shared" si="35"/>
        <v>0</v>
      </c>
      <c r="I168" s="32"/>
      <c r="J168" s="32"/>
      <c r="K168" s="32"/>
      <c r="L168" s="32"/>
      <c r="M168" s="120"/>
      <c r="N168" s="121" t="str">
        <f>A79</f>
        <v>Mauro Salvati</v>
      </c>
      <c r="O168" s="93"/>
    </row>
    <row r="169" spans="1:15" ht="13.5" customHeight="1" thickBot="1">
      <c r="A169" s="31" t="str">
        <f>A162</f>
        <v>Sergio Ramos</v>
      </c>
      <c r="B169" s="31" t="str">
        <f>A163</f>
        <v>Alex Iorio</v>
      </c>
      <c r="C169" s="37"/>
      <c r="D169" s="138">
        <f>IF(Turnidomenica!E99="","",Turnidomenica!E99)</f>
        <v>3</v>
      </c>
      <c r="E169" s="138">
        <f>IF(Turnidomenica!F99="","",Turnidomenica!F99)</f>
        <v>6</v>
      </c>
      <c r="F169" s="32">
        <f t="shared" si="33"/>
        <v>0</v>
      </c>
      <c r="G169" s="32">
        <f t="shared" si="34"/>
        <v>0</v>
      </c>
      <c r="H169" s="32">
        <f t="shared" si="35"/>
        <v>1</v>
      </c>
      <c r="I169" s="32"/>
      <c r="J169" s="32"/>
      <c r="K169" s="32"/>
      <c r="L169" s="32"/>
      <c r="M169" s="120"/>
      <c r="N169" s="121" t="str">
        <f>A22</f>
        <v>Luca Colangelo</v>
      </c>
      <c r="O169" s="91"/>
    </row>
    <row r="170" spans="1:15" ht="13.5" customHeight="1" thickBot="1">
      <c r="A170" s="31" t="str">
        <f>A164</f>
        <v>Giancarlo Cavanna Cavanna</v>
      </c>
      <c r="B170" s="31" t="str">
        <f>A165</f>
        <v>Gabriele Casati</v>
      </c>
      <c r="C170" s="37"/>
      <c r="D170" s="138">
        <f>IF(Turnidomenica!E100="","",Turnidomenica!E100)</f>
        <v>1</v>
      </c>
      <c r="E170" s="138">
        <f>IF(Turnidomenica!F100="","",Turnidomenica!F100)</f>
        <v>2</v>
      </c>
      <c r="F170" s="32">
        <f t="shared" si="33"/>
        <v>0</v>
      </c>
      <c r="G170" s="32">
        <f t="shared" si="34"/>
        <v>0</v>
      </c>
      <c r="H170" s="32">
        <f t="shared" si="35"/>
        <v>1</v>
      </c>
      <c r="I170" s="32"/>
      <c r="J170" s="32"/>
      <c r="K170" s="32"/>
      <c r="L170" s="32"/>
      <c r="M170" s="83"/>
      <c r="N170" s="121" t="str">
        <f>A23</f>
        <v>Raphael Pommier</v>
      </c>
      <c r="O170" s="63"/>
    </row>
    <row r="171" spans="1:15" ht="13.5" customHeight="1" thickBot="1">
      <c r="A171" s="31" t="str">
        <f>A162</f>
        <v>Sergio Ramos</v>
      </c>
      <c r="B171" s="31" t="str">
        <f>A165</f>
        <v>Gabriele Casati</v>
      </c>
      <c r="C171" s="37"/>
      <c r="D171" s="138">
        <f>IF(Turnidomenica!E183="","",Turnidomenica!E183)</f>
        <v>5</v>
      </c>
      <c r="E171" s="138">
        <f>IF(Turnidomenica!F183="","",Turnidomenica!F183)</f>
        <v>3</v>
      </c>
      <c r="F171" s="32">
        <f t="shared" si="33"/>
        <v>1</v>
      </c>
      <c r="G171" s="32">
        <f t="shared" si="34"/>
        <v>0</v>
      </c>
      <c r="H171" s="32">
        <f t="shared" si="35"/>
        <v>0</v>
      </c>
      <c r="I171" s="32"/>
      <c r="J171" s="32"/>
      <c r="K171" s="32"/>
      <c r="L171" s="32"/>
      <c r="N171" s="121" t="str">
        <f>A120</f>
        <v>Mongi Rouis</v>
      </c>
      <c r="O171" s="63"/>
    </row>
    <row r="172" spans="1:15" ht="13.5" customHeight="1" thickBot="1">
      <c r="A172" s="31" t="str">
        <f>A163</f>
        <v>Alex Iorio</v>
      </c>
      <c r="B172" s="31" t="str">
        <f>A164</f>
        <v>Giancarlo Cavanna Cavanna</v>
      </c>
      <c r="C172" s="37"/>
      <c r="D172" s="138">
        <f>IF(Turnidomenica!E184="","",Turnidomenica!E184)</f>
        <v>4</v>
      </c>
      <c r="E172" s="138">
        <f>IF(Turnidomenica!F184="","",Turnidomenica!F184)</f>
        <v>0</v>
      </c>
      <c r="F172" s="32">
        <f t="shared" si="33"/>
        <v>1</v>
      </c>
      <c r="G172" s="32">
        <f t="shared" si="34"/>
        <v>0</v>
      </c>
      <c r="H172" s="32">
        <f t="shared" si="35"/>
        <v>0</v>
      </c>
      <c r="I172" s="32"/>
      <c r="J172" s="32"/>
      <c r="K172" s="32"/>
      <c r="L172" s="32"/>
      <c r="N172" s="121" t="str">
        <f>A121</f>
        <v>Alessandro Mastropasqua</v>
      </c>
      <c r="O172" s="63"/>
    </row>
    <row r="173" spans="1:15" ht="13.5" customHeight="1">
      <c r="A173" s="77"/>
      <c r="B173" s="78"/>
      <c r="C173" s="79"/>
      <c r="D173" s="90"/>
      <c r="E173" s="90"/>
      <c r="F173" s="81"/>
      <c r="G173" s="81"/>
      <c r="H173" s="82"/>
      <c r="I173" s="79"/>
      <c r="J173" s="79"/>
      <c r="K173" s="79"/>
      <c r="L173" s="79"/>
      <c r="M173" s="83"/>
      <c r="N173" s="78"/>
      <c r="O173" s="63"/>
    </row>
    <row r="174" spans="1:15" ht="19.5" customHeight="1">
      <c r="A174" s="117" t="s">
        <v>755</v>
      </c>
      <c r="B174" s="84"/>
      <c r="C174" s="84"/>
      <c r="D174" s="84"/>
      <c r="E174" s="84"/>
      <c r="F174" s="84"/>
      <c r="G174" s="84"/>
      <c r="H174" s="84"/>
      <c r="I174" s="84"/>
      <c r="J174" s="84"/>
      <c r="K174" s="84"/>
      <c r="L174" s="84"/>
      <c r="M174" s="84"/>
      <c r="N174" s="214"/>
      <c r="O174" s="85"/>
    </row>
    <row r="175" spans="1:15" ht="13.5" customHeight="1">
      <c r="A175" s="75" t="s">
        <v>743</v>
      </c>
      <c r="B175" s="18"/>
      <c r="C175" s="19" t="s">
        <v>530</v>
      </c>
      <c r="D175" s="273" t="s">
        <v>531</v>
      </c>
      <c r="E175" s="273" t="s">
        <v>532</v>
      </c>
      <c r="F175" s="20" t="s">
        <v>533</v>
      </c>
      <c r="G175" s="20" t="s">
        <v>534</v>
      </c>
      <c r="H175" s="20" t="s">
        <v>538</v>
      </c>
      <c r="I175" s="273" t="s">
        <v>539</v>
      </c>
      <c r="J175" s="273" t="s">
        <v>540</v>
      </c>
      <c r="K175" s="273"/>
      <c r="L175" s="273"/>
      <c r="M175" s="21"/>
      <c r="N175" s="24"/>
      <c r="O175" s="63"/>
    </row>
    <row r="176" spans="1:15" ht="13.5" customHeight="1">
      <c r="A176" s="6" t="str">
        <f>Iscritti!B57</f>
        <v>Luca Zambello</v>
      </c>
      <c r="B176" s="24"/>
      <c r="C176" s="38">
        <f>3*E176+F176</f>
        <v>9</v>
      </c>
      <c r="D176" s="43">
        <f>SUM(E176:G176)</f>
        <v>3</v>
      </c>
      <c r="E176" s="43">
        <f>SUM(F181+F183+F185)</f>
        <v>3</v>
      </c>
      <c r="F176" s="43">
        <f>SUM(G181+G183+G185)</f>
        <v>0</v>
      </c>
      <c r="G176" s="43">
        <f>SUM(H181+H183+H185)</f>
        <v>0</v>
      </c>
      <c r="H176" s="47">
        <f>SUM(D181,D183,D185)</f>
        <v>23</v>
      </c>
      <c r="I176" s="47">
        <f>SUM(E181,E183,E185)</f>
        <v>3</v>
      </c>
      <c r="J176" s="43">
        <f>H176-I176</f>
        <v>20</v>
      </c>
      <c r="K176" s="25">
        <f>(C176*10000)+(J176*100)+H176</f>
        <v>92023</v>
      </c>
      <c r="L176" s="25" t="str">
        <f>+A176</f>
        <v>Luca Zambello</v>
      </c>
      <c r="M176" s="25">
        <f>LARGE(K176:K181,1)</f>
        <v>92023</v>
      </c>
      <c r="N176" s="137" t="str">
        <f>IF(SUM(C176:C179)=0,"",VLOOKUP(M176,K176:L179,2,FALSE))</f>
        <v>Luca Zambello</v>
      </c>
      <c r="O176" s="63"/>
    </row>
    <row r="177" spans="1:15" ht="13.5" customHeight="1">
      <c r="A177" s="6" t="str">
        <f>Iscritti!B71</f>
        <v>Roderick Vassallo</v>
      </c>
      <c r="B177" s="24"/>
      <c r="C177" s="38">
        <f>3*E177+F177</f>
        <v>4</v>
      </c>
      <c r="D177" s="43">
        <f>SUM(E177:G177)</f>
        <v>3</v>
      </c>
      <c r="E177" s="43">
        <f>SUM(F182+H183+F186)</f>
        <v>1</v>
      </c>
      <c r="F177" s="43">
        <f>SUM(G182+G183+G186)</f>
        <v>1</v>
      </c>
      <c r="G177" s="43">
        <f>SUM(H182+F183+H186)</f>
        <v>1</v>
      </c>
      <c r="H177" s="47">
        <f>SUM(D182,E183,D186)</f>
        <v>8</v>
      </c>
      <c r="I177" s="47">
        <f>SUM(E182,D183,E186)</f>
        <v>10</v>
      </c>
      <c r="J177" s="43">
        <f>H177-I177</f>
        <v>-2</v>
      </c>
      <c r="K177" s="25">
        <f>(C177*10000)+(J177*100)+H177</f>
        <v>39808</v>
      </c>
      <c r="L177" s="25" t="str">
        <f>+A177</f>
        <v>Roderick Vassallo</v>
      </c>
      <c r="M177" s="25">
        <f>LARGE(K176:K181,2)</f>
        <v>39808</v>
      </c>
      <c r="N177" s="137" t="str">
        <f>IF(SUM(C176:C179)=0,"",VLOOKUP(M177,K176:L179,2,FALSE))</f>
        <v>Roderick Vassallo</v>
      </c>
      <c r="O177" s="63"/>
    </row>
    <row r="178" spans="1:15" ht="13.5" customHeight="1">
      <c r="A178" s="6" t="str">
        <f>Iscritti!B95</f>
        <v>Maurizio Brillantino</v>
      </c>
      <c r="B178" s="24"/>
      <c r="C178" s="38">
        <f>3*E178+F178</f>
        <v>4</v>
      </c>
      <c r="D178" s="43">
        <f>SUM(E178:G178)</f>
        <v>3</v>
      </c>
      <c r="E178" s="43">
        <f>SUM(H181+F184+H186)</f>
        <v>1</v>
      </c>
      <c r="F178" s="43">
        <f>SUM(G181+G184+G186)</f>
        <v>1</v>
      </c>
      <c r="G178" s="43">
        <f>SUM(F181+H184+F186)</f>
        <v>1</v>
      </c>
      <c r="H178" s="47">
        <f>SUM(E181,D184,E186)</f>
        <v>7</v>
      </c>
      <c r="I178" s="47">
        <f>SUM(D181,E184,D186)</f>
        <v>10</v>
      </c>
      <c r="J178" s="43">
        <f>H178-I178</f>
        <v>-3</v>
      </c>
      <c r="K178" s="25">
        <f>(C178*10000)+(J178*100)+H178</f>
        <v>39707</v>
      </c>
      <c r="L178" s="25" t="str">
        <f>+A178</f>
        <v>Maurizio Brillantino</v>
      </c>
      <c r="M178" s="25">
        <f>LARGE(K176:K181,3)</f>
        <v>39707</v>
      </c>
      <c r="N178" s="137" t="str">
        <f>IF(SUM(C176:C179)=0,"",VLOOKUP(M178,K176:L179,2,FALSE))</f>
        <v>Maurizio Brillantino</v>
      </c>
      <c r="O178" s="63"/>
    </row>
    <row r="179" spans="1:15" ht="13.5" customHeight="1">
      <c r="A179" s="6" t="str">
        <f>Iscritti!B108</f>
        <v>Riccardo Ferri</v>
      </c>
      <c r="B179" s="24"/>
      <c r="C179" s="38">
        <f>3*E179+F179</f>
        <v>0</v>
      </c>
      <c r="D179" s="43">
        <f>SUM(E179:G179)</f>
        <v>3</v>
      </c>
      <c r="E179" s="43">
        <f>SUM(H182+H184+H185)</f>
        <v>0</v>
      </c>
      <c r="F179" s="43">
        <f>SUM(G182+G184+G185)</f>
        <v>0</v>
      </c>
      <c r="G179" s="43">
        <f>SUM(F182+F184+F185)</f>
        <v>3</v>
      </c>
      <c r="H179" s="47">
        <f>SUM(E182,E184,E185)</f>
        <v>0</v>
      </c>
      <c r="I179" s="47">
        <f>SUM(D182,D184,D185)</f>
        <v>15</v>
      </c>
      <c r="J179" s="43">
        <f>H179-I179</f>
        <v>-15</v>
      </c>
      <c r="K179" s="25">
        <f>(C179*10000)+(J179*100)+H179</f>
        <v>-1500</v>
      </c>
      <c r="L179" s="25" t="str">
        <f>+A179</f>
        <v>Riccardo Ferri</v>
      </c>
      <c r="M179" s="25">
        <f>LARGE(K176:K181,4)</f>
        <v>-1500</v>
      </c>
      <c r="N179" s="137" t="str">
        <f>IF(SUM(C176:C179)=0,"",VLOOKUP(M179,K176:L179,2,FALSE))</f>
        <v>Riccardo Ferri</v>
      </c>
      <c r="O179" s="63"/>
    </row>
    <row r="180" spans="1:15" ht="13.5" customHeight="1" thickBot="1">
      <c r="A180" s="18" t="s">
        <v>542</v>
      </c>
      <c r="B180" s="18"/>
      <c r="C180" s="273"/>
      <c r="D180" s="286" t="s">
        <v>543</v>
      </c>
      <c r="E180" s="286"/>
      <c r="F180" s="26"/>
      <c r="G180" s="27"/>
      <c r="H180" s="26"/>
      <c r="I180" s="273"/>
      <c r="J180" s="273"/>
      <c r="K180" s="273"/>
      <c r="L180" s="273"/>
      <c r="M180" s="55"/>
      <c r="N180" s="213" t="s">
        <v>713</v>
      </c>
      <c r="O180" s="63"/>
    </row>
    <row r="181" spans="1:15" ht="13.5" customHeight="1" thickBot="1">
      <c r="A181" s="31" t="str">
        <f>A176</f>
        <v>Luca Zambello</v>
      </c>
      <c r="B181" s="31" t="str">
        <f>A178</f>
        <v>Maurizio Brillantino</v>
      </c>
      <c r="C181" s="34"/>
      <c r="D181" s="138">
        <f>IF(Turnidomenica!E17="","",Turnidomenica!E17)</f>
        <v>9</v>
      </c>
      <c r="E181" s="138">
        <f>IF(Turnidomenica!F17="","",Turnidomenica!F17)</f>
        <v>1</v>
      </c>
      <c r="F181" s="32">
        <f t="shared" ref="F181:F186" si="36">IF(D181&gt;E181,1,0)</f>
        <v>1</v>
      </c>
      <c r="G181" s="32">
        <f t="shared" ref="G181:G186" si="37">IF(D181="",0,IF(D181=E181,1,0))</f>
        <v>0</v>
      </c>
      <c r="H181" s="32">
        <f t="shared" ref="H181:H186" si="38">IF(D181&lt;E181,1,0)</f>
        <v>0</v>
      </c>
      <c r="I181" s="32"/>
      <c r="J181" s="32"/>
      <c r="K181" s="32"/>
      <c r="L181" s="32"/>
      <c r="M181" s="120"/>
      <c r="N181" s="121" t="str">
        <f>A80</f>
        <v>Massimo Di Cè</v>
      </c>
      <c r="O181" s="63"/>
    </row>
    <row r="182" spans="1:15" ht="13.5" customHeight="1" thickBot="1">
      <c r="A182" s="31" t="str">
        <f>A177</f>
        <v>Roderick Vassallo</v>
      </c>
      <c r="B182" s="31" t="str">
        <f>A179</f>
        <v>Riccardo Ferri</v>
      </c>
      <c r="C182" s="37"/>
      <c r="D182" s="138">
        <f>IF(Turnidomenica!E18="","",Turnidomenica!E18)</f>
        <v>5</v>
      </c>
      <c r="E182" s="138">
        <f>IF(Turnidomenica!F18="","",Turnidomenica!F18)</f>
        <v>0</v>
      </c>
      <c r="F182" s="32">
        <f t="shared" si="36"/>
        <v>1</v>
      </c>
      <c r="G182" s="32">
        <f t="shared" si="37"/>
        <v>0</v>
      </c>
      <c r="H182" s="32">
        <f t="shared" si="38"/>
        <v>0</v>
      </c>
      <c r="I182" s="32"/>
      <c r="J182" s="32"/>
      <c r="K182" s="32"/>
      <c r="L182" s="32"/>
      <c r="M182" s="120"/>
      <c r="N182" s="121" t="str">
        <f>A123</f>
        <v>Adrianio Potecchi</v>
      </c>
      <c r="O182" s="63"/>
    </row>
    <row r="183" spans="1:15" ht="13.5" customHeight="1" thickBot="1">
      <c r="A183" s="31" t="str">
        <f>A176</f>
        <v>Luca Zambello</v>
      </c>
      <c r="B183" s="31" t="str">
        <f>A177</f>
        <v>Roderick Vassallo</v>
      </c>
      <c r="C183" s="37"/>
      <c r="D183" s="138">
        <f>IF(Turnidomenica!E101="","",Turnidomenica!E101)</f>
        <v>9</v>
      </c>
      <c r="E183" s="138">
        <f>IF(Turnidomenica!F101="","",Turnidomenica!F101)</f>
        <v>2</v>
      </c>
      <c r="F183" s="32">
        <f t="shared" si="36"/>
        <v>1</v>
      </c>
      <c r="G183" s="32">
        <f t="shared" si="37"/>
        <v>0</v>
      </c>
      <c r="H183" s="32">
        <f t="shared" si="38"/>
        <v>0</v>
      </c>
      <c r="I183" s="32"/>
      <c r="J183" s="32"/>
      <c r="K183" s="32"/>
      <c r="L183" s="32"/>
      <c r="M183" s="120"/>
      <c r="N183" s="121" t="str">
        <f>A24</f>
        <v>Mauro Petrini</v>
      </c>
      <c r="O183" s="91"/>
    </row>
    <row r="184" spans="1:15" ht="13.5" customHeight="1" thickBot="1">
      <c r="A184" s="31" t="str">
        <f>A178</f>
        <v>Maurizio Brillantino</v>
      </c>
      <c r="B184" s="31" t="str">
        <f>A179</f>
        <v>Riccardo Ferri</v>
      </c>
      <c r="C184" s="37"/>
      <c r="D184" s="138">
        <f>IF(Turnidomenica!E102="","",Turnidomenica!E102)</f>
        <v>5</v>
      </c>
      <c r="E184" s="138">
        <f>IF(Turnidomenica!F102="","",Turnidomenica!F102)</f>
        <v>0</v>
      </c>
      <c r="F184" s="32">
        <f t="shared" si="36"/>
        <v>1</v>
      </c>
      <c r="G184" s="32">
        <f t="shared" si="37"/>
        <v>0</v>
      </c>
      <c r="H184" s="32">
        <f t="shared" si="38"/>
        <v>0</v>
      </c>
      <c r="I184" s="32"/>
      <c r="J184" s="32"/>
      <c r="K184" s="32"/>
      <c r="L184" s="32"/>
      <c r="M184" s="83"/>
      <c r="N184" s="121" t="str">
        <f>A25</f>
        <v>Paolo Bernardini</v>
      </c>
      <c r="O184" s="63"/>
    </row>
    <row r="185" spans="1:15" ht="13.5" customHeight="1" thickBot="1">
      <c r="A185" s="31" t="str">
        <f>A176</f>
        <v>Luca Zambello</v>
      </c>
      <c r="B185" s="31" t="str">
        <f>A179</f>
        <v>Riccardo Ferri</v>
      </c>
      <c r="C185" s="37"/>
      <c r="D185" s="138">
        <f>IF(Turnidomenica!E185="","",Turnidomenica!E185)</f>
        <v>5</v>
      </c>
      <c r="E185" s="138">
        <f>IF(Turnidomenica!F185="","",Turnidomenica!F185)</f>
        <v>0</v>
      </c>
      <c r="F185" s="32">
        <f t="shared" si="36"/>
        <v>1</v>
      </c>
      <c r="G185" s="32">
        <f t="shared" si="37"/>
        <v>0</v>
      </c>
      <c r="H185" s="32">
        <f t="shared" si="38"/>
        <v>0</v>
      </c>
      <c r="I185" s="32"/>
      <c r="J185" s="32"/>
      <c r="K185" s="32"/>
      <c r="L185" s="32"/>
      <c r="N185" s="132" t="str">
        <f>A123</f>
        <v>Adrianio Potecchi</v>
      </c>
      <c r="O185" s="63"/>
    </row>
    <row r="186" spans="1:15" ht="13.5" customHeight="1" thickBot="1">
      <c r="A186" s="31" t="str">
        <f>A177</f>
        <v>Roderick Vassallo</v>
      </c>
      <c r="B186" s="31" t="str">
        <f>A178</f>
        <v>Maurizio Brillantino</v>
      </c>
      <c r="C186" s="37"/>
      <c r="D186" s="138">
        <f>IF(Turnidomenica!E186="","",Turnidomenica!E186)</f>
        <v>1</v>
      </c>
      <c r="E186" s="138">
        <f>IF(Turnidomenica!F186="","",Turnidomenica!F186)</f>
        <v>1</v>
      </c>
      <c r="F186" s="32">
        <f t="shared" si="36"/>
        <v>0</v>
      </c>
      <c r="G186" s="32">
        <f t="shared" si="37"/>
        <v>1</v>
      </c>
      <c r="H186" s="32">
        <f t="shared" si="38"/>
        <v>0</v>
      </c>
      <c r="I186" s="32"/>
      <c r="J186" s="32"/>
      <c r="K186" s="32"/>
      <c r="L186" s="32"/>
      <c r="N186" s="132" t="str">
        <f>A122</f>
        <v>Enrico Giannarelli</v>
      </c>
      <c r="O186" s="63"/>
    </row>
    <row r="187" spans="1:15" ht="13.5" customHeight="1">
      <c r="A187" s="77"/>
      <c r="B187" s="78"/>
      <c r="C187" s="79"/>
      <c r="D187" s="90"/>
      <c r="E187" s="90"/>
      <c r="F187" s="81"/>
      <c r="G187" s="81"/>
      <c r="H187" s="82"/>
      <c r="I187" s="79"/>
      <c r="J187" s="79"/>
      <c r="K187" s="79"/>
      <c r="L187" s="79"/>
      <c r="M187" s="83"/>
      <c r="N187" s="78"/>
      <c r="O187" s="63"/>
    </row>
    <row r="188" spans="1:15" ht="19.5" customHeight="1">
      <c r="A188" s="117" t="s">
        <v>756</v>
      </c>
      <c r="B188" s="84"/>
      <c r="C188" s="84"/>
      <c r="D188" s="84"/>
      <c r="E188" s="84"/>
      <c r="F188" s="84"/>
      <c r="G188" s="84"/>
      <c r="H188" s="84"/>
      <c r="I188" s="84"/>
      <c r="J188" s="84"/>
      <c r="K188" s="84"/>
      <c r="L188" s="84"/>
      <c r="M188" s="84"/>
      <c r="N188" s="214"/>
      <c r="O188" s="85"/>
    </row>
    <row r="189" spans="1:15" ht="13.5" customHeight="1">
      <c r="A189" s="75" t="s">
        <v>743</v>
      </c>
      <c r="B189" s="18"/>
      <c r="C189" s="19" t="s">
        <v>530</v>
      </c>
      <c r="D189" s="273" t="s">
        <v>531</v>
      </c>
      <c r="E189" s="273" t="s">
        <v>532</v>
      </c>
      <c r="F189" s="20" t="s">
        <v>533</v>
      </c>
      <c r="G189" s="20" t="s">
        <v>534</v>
      </c>
      <c r="H189" s="20" t="s">
        <v>538</v>
      </c>
      <c r="I189" s="273" t="s">
        <v>539</v>
      </c>
      <c r="J189" s="273" t="s">
        <v>540</v>
      </c>
      <c r="K189" s="273"/>
      <c r="L189" s="273"/>
      <c r="M189" s="21"/>
      <c r="N189" s="24"/>
      <c r="O189" s="85"/>
    </row>
    <row r="190" spans="1:15" ht="13.5" customHeight="1">
      <c r="A190" s="6" t="str">
        <f>Iscritti!B58</f>
        <v>Axel Donval</v>
      </c>
      <c r="B190" s="24"/>
      <c r="C190" s="38">
        <f>3*E190+F190</f>
        <v>9</v>
      </c>
      <c r="D190" s="43">
        <f>SUM(E190:G190)</f>
        <v>3</v>
      </c>
      <c r="E190" s="43">
        <f>SUM(F195+F197+F199)</f>
        <v>3</v>
      </c>
      <c r="F190" s="43">
        <f>SUM(G195+G197+G199)</f>
        <v>0</v>
      </c>
      <c r="G190" s="43">
        <f>SUM(H195+H197+H199)</f>
        <v>0</v>
      </c>
      <c r="H190" s="47">
        <f>SUM(D195,D197,D199)</f>
        <v>9</v>
      </c>
      <c r="I190" s="47">
        <f>SUM(E195,E197,E199)</f>
        <v>1</v>
      </c>
      <c r="J190" s="43">
        <f>H190-I190</f>
        <v>8</v>
      </c>
      <c r="K190" s="25">
        <f>(C190*10000)+(J190*100)+H190</f>
        <v>90809</v>
      </c>
      <c r="L190" s="25" t="str">
        <f>+A190</f>
        <v>Axel Donval</v>
      </c>
      <c r="M190" s="25">
        <f>LARGE(K190:K195,1)</f>
        <v>90809</v>
      </c>
      <c r="N190" s="137" t="str">
        <f>IF(SUM(C190:C193)=0,"",VLOOKUP(M190,K190:L193,2,FALSE))</f>
        <v>Axel Donval</v>
      </c>
      <c r="O190" s="85"/>
    </row>
    <row r="191" spans="1:15" ht="13.5" customHeight="1">
      <c r="A191" s="6" t="str">
        <f>Iscritti!B81</f>
        <v>Cesare Natoli</v>
      </c>
      <c r="B191" s="24"/>
      <c r="C191" s="38">
        <f>3*E191+F191</f>
        <v>3</v>
      </c>
      <c r="D191" s="43">
        <f>SUM(E191:G191)</f>
        <v>3</v>
      </c>
      <c r="E191" s="43">
        <f>SUM(F196+H197+F200)</f>
        <v>1</v>
      </c>
      <c r="F191" s="43">
        <f>SUM(G196+G197+G200)</f>
        <v>0</v>
      </c>
      <c r="G191" s="43">
        <f>SUM(H196+F197+H200)</f>
        <v>2</v>
      </c>
      <c r="H191" s="47">
        <f>SUM(D196,E197,D200)</f>
        <v>3</v>
      </c>
      <c r="I191" s="47">
        <f>SUM(E196,D197,E200)</f>
        <v>5</v>
      </c>
      <c r="J191" s="43">
        <f>H191-I191</f>
        <v>-2</v>
      </c>
      <c r="K191" s="25">
        <f>(C191*10000)+(J191*100)+H191</f>
        <v>29803</v>
      </c>
      <c r="L191" s="25" t="str">
        <f>+A191</f>
        <v>Cesare Natoli</v>
      </c>
      <c r="M191" s="25">
        <f>LARGE(K190:K195,2)</f>
        <v>60103</v>
      </c>
      <c r="N191" s="137" t="str">
        <f>IF(SUM(C190:C193)=0,"",VLOOKUP(M191,K190:L193,2,FALSE))</f>
        <v>Carlo Ciraolo</v>
      </c>
      <c r="O191" s="93"/>
    </row>
    <row r="192" spans="1:15" ht="13.5" customHeight="1">
      <c r="A192" s="6" t="str">
        <f>Iscritti!B96</f>
        <v>Carlo Ciraolo</v>
      </c>
      <c r="B192" s="24"/>
      <c r="C192" s="38">
        <f>3*E192+F192</f>
        <v>6</v>
      </c>
      <c r="D192" s="43">
        <f>SUM(E192:G192)</f>
        <v>3</v>
      </c>
      <c r="E192" s="43">
        <f>SUM(H195+F198+H200)</f>
        <v>2</v>
      </c>
      <c r="F192" s="43">
        <f>SUM(G195+G198+G200)</f>
        <v>0</v>
      </c>
      <c r="G192" s="43">
        <f>SUM(F195+H198+F200)</f>
        <v>1</v>
      </c>
      <c r="H192" s="47">
        <f>SUM(E195,D198,E200)</f>
        <v>3</v>
      </c>
      <c r="I192" s="47">
        <f>SUM(D195,E198,D200)</f>
        <v>2</v>
      </c>
      <c r="J192" s="43">
        <f>H192-I192</f>
        <v>1</v>
      </c>
      <c r="K192" s="25">
        <f>(C192*10000)+(J192*100)+H192</f>
        <v>60103</v>
      </c>
      <c r="L192" s="25" t="str">
        <f>+A192</f>
        <v>Carlo Ciraolo</v>
      </c>
      <c r="M192" s="25">
        <f>LARGE(K190:K195,3)</f>
        <v>29803</v>
      </c>
      <c r="N192" s="137" t="str">
        <f>IF(SUM(C190:C193)=0,"",VLOOKUP(M192,K190:L193,2,FALSE))</f>
        <v>Cesare Natoli</v>
      </c>
      <c r="O192" s="93"/>
    </row>
    <row r="193" spans="1:15" ht="13.5" customHeight="1">
      <c r="A193" s="6" t="str">
        <f>Iscritti!B107</f>
        <v>Mirco Pasquini</v>
      </c>
      <c r="B193" s="24"/>
      <c r="C193" s="38">
        <f>3*E193+F193</f>
        <v>0</v>
      </c>
      <c r="D193" s="43">
        <f>SUM(E193:G193)</f>
        <v>3</v>
      </c>
      <c r="E193" s="43">
        <f>SUM(H196+H198+H199)</f>
        <v>0</v>
      </c>
      <c r="F193" s="43">
        <f>SUM(G196+G198+G199)</f>
        <v>0</v>
      </c>
      <c r="G193" s="43">
        <f>SUM(F196+F198+F199)</f>
        <v>3</v>
      </c>
      <c r="H193" s="47">
        <f>SUM(E196,E198,E199)</f>
        <v>0</v>
      </c>
      <c r="I193" s="47">
        <f>SUM(D196,D198,D199)</f>
        <v>7</v>
      </c>
      <c r="J193" s="43">
        <f>H193-I193</f>
        <v>-7</v>
      </c>
      <c r="K193" s="25">
        <f>(C193*10000)+(J193*100)+H193</f>
        <v>-700</v>
      </c>
      <c r="L193" s="25" t="str">
        <f>+A193</f>
        <v>Mirco Pasquini</v>
      </c>
      <c r="M193" s="25">
        <f>LARGE(K190:K195,4)</f>
        <v>-700</v>
      </c>
      <c r="N193" s="137" t="str">
        <f>IF(SUM(C190:C193)=0,"",VLOOKUP(M193,K190:L193,2,FALSE))</f>
        <v>Mirco Pasquini</v>
      </c>
      <c r="O193" s="93"/>
    </row>
    <row r="194" spans="1:15" ht="13.5" customHeight="1" thickBot="1">
      <c r="A194" s="18" t="s">
        <v>542</v>
      </c>
      <c r="B194" s="18"/>
      <c r="C194" s="273"/>
      <c r="D194" s="286" t="s">
        <v>543</v>
      </c>
      <c r="E194" s="286"/>
      <c r="F194" s="26"/>
      <c r="G194" s="27"/>
      <c r="H194" s="26"/>
      <c r="I194" s="273"/>
      <c r="J194" s="273"/>
      <c r="K194" s="273"/>
      <c r="L194" s="273"/>
      <c r="M194" s="55"/>
      <c r="N194" s="213" t="s">
        <v>713</v>
      </c>
      <c r="O194" s="93"/>
    </row>
    <row r="195" spans="1:15" ht="13.5" customHeight="1" thickBot="1">
      <c r="A195" s="31" t="str">
        <f>A190</f>
        <v>Axel Donval</v>
      </c>
      <c r="B195" s="31" t="str">
        <f>A192</f>
        <v>Carlo Ciraolo</v>
      </c>
      <c r="C195" s="34"/>
      <c r="D195" s="138">
        <f>IF(Turnidomenica!E19="","",Turnidomenica!E19)</f>
        <v>1</v>
      </c>
      <c r="E195" s="138">
        <f>IF(Turnidomenica!F19="","",Turnidomenica!F19)</f>
        <v>0</v>
      </c>
      <c r="F195" s="32">
        <f t="shared" ref="F195:F200" si="39">IF(D195&gt;E195,1,0)</f>
        <v>1</v>
      </c>
      <c r="G195" s="32">
        <f t="shared" ref="G195:G200" si="40">IF(D195="",0,IF(D195=E195,1,0))</f>
        <v>0</v>
      </c>
      <c r="H195" s="32">
        <f t="shared" ref="H195:H200" si="41">IF(D195&lt;E195,1,0)</f>
        <v>0</v>
      </c>
      <c r="I195" s="32"/>
      <c r="J195" s="32"/>
      <c r="K195" s="32"/>
      <c r="L195" s="32"/>
      <c r="M195" s="120"/>
      <c r="N195" s="121" t="str">
        <f>A92</f>
        <v>Justin Leroy</v>
      </c>
      <c r="O195" s="93"/>
    </row>
    <row r="196" spans="1:15" ht="13.5" customHeight="1" thickBot="1">
      <c r="A196" s="31" t="str">
        <f>A191</f>
        <v>Cesare Natoli</v>
      </c>
      <c r="B196" s="31" t="str">
        <f>A193</f>
        <v>Mirco Pasquini</v>
      </c>
      <c r="C196" s="37"/>
      <c r="D196" s="138">
        <f>IF(Turnidomenica!E20="","",Turnidomenica!E20)</f>
        <v>1</v>
      </c>
      <c r="E196" s="138">
        <f>IF(Turnidomenica!F20="","",Turnidomenica!F20)</f>
        <v>0</v>
      </c>
      <c r="F196" s="32">
        <f t="shared" si="39"/>
        <v>1</v>
      </c>
      <c r="G196" s="32">
        <f t="shared" si="40"/>
        <v>0</v>
      </c>
      <c r="H196" s="32">
        <f t="shared" si="41"/>
        <v>0</v>
      </c>
      <c r="I196" s="32"/>
      <c r="J196" s="32"/>
      <c r="K196" s="32"/>
      <c r="L196" s="32"/>
      <c r="M196" s="120"/>
      <c r="N196" s="121" t="str">
        <f>A93</f>
        <v>Luca Ciabattoni</v>
      </c>
      <c r="O196" s="93"/>
    </row>
    <row r="197" spans="1:15" ht="13.5" customHeight="1" thickBot="1">
      <c r="A197" s="31" t="str">
        <f>A190</f>
        <v>Axel Donval</v>
      </c>
      <c r="B197" s="31" t="str">
        <f>A191</f>
        <v>Cesare Natoli</v>
      </c>
      <c r="C197" s="37"/>
      <c r="D197" s="138">
        <f>IF(Turnidomenica!E103="","",Turnidomenica!E103)</f>
        <v>3</v>
      </c>
      <c r="E197" s="138">
        <f>IF(Turnidomenica!F103="","",Turnidomenica!F103)</f>
        <v>1</v>
      </c>
      <c r="F197" s="32">
        <f t="shared" si="39"/>
        <v>1</v>
      </c>
      <c r="G197" s="32">
        <f t="shared" si="40"/>
        <v>0</v>
      </c>
      <c r="H197" s="32">
        <f t="shared" si="41"/>
        <v>0</v>
      </c>
      <c r="I197" s="32"/>
      <c r="J197" s="32"/>
      <c r="K197" s="32"/>
      <c r="L197" s="32"/>
      <c r="M197" s="120"/>
      <c r="N197" s="121" t="str">
        <f>A36</f>
        <v>Christian Haas</v>
      </c>
      <c r="O197" s="93"/>
    </row>
    <row r="198" spans="1:15" ht="13.5" customHeight="1" thickBot="1">
      <c r="A198" s="31" t="str">
        <f>A192</f>
        <v>Carlo Ciraolo</v>
      </c>
      <c r="B198" s="31" t="str">
        <f>A193</f>
        <v>Mirco Pasquini</v>
      </c>
      <c r="C198" s="37"/>
      <c r="D198" s="138">
        <f>IF(Turnidomenica!E104="","",Turnidomenica!E104)</f>
        <v>1</v>
      </c>
      <c r="E198" s="138">
        <f>IF(Turnidomenica!F104="","",Turnidomenica!F104)</f>
        <v>0</v>
      </c>
      <c r="F198" s="32">
        <f t="shared" si="39"/>
        <v>1</v>
      </c>
      <c r="G198" s="32">
        <f t="shared" si="40"/>
        <v>0</v>
      </c>
      <c r="H198" s="32">
        <f t="shared" si="41"/>
        <v>0</v>
      </c>
      <c r="I198" s="32"/>
      <c r="J198" s="32"/>
      <c r="K198" s="32"/>
      <c r="L198" s="32"/>
      <c r="M198" s="83"/>
      <c r="N198" s="121" t="str">
        <f>A37</f>
        <v>Luca Martinelli</v>
      </c>
      <c r="O198" s="91"/>
    </row>
    <row r="199" spans="1:15" ht="13.5" customHeight="1" thickBot="1">
      <c r="A199" s="31" t="str">
        <f>A190</f>
        <v>Axel Donval</v>
      </c>
      <c r="B199" s="31" t="str">
        <f>A193</f>
        <v>Mirco Pasquini</v>
      </c>
      <c r="C199" s="37"/>
      <c r="D199" s="138">
        <f>IF(Turnidomenica!E187="","",Turnidomenica!E187)</f>
        <v>5</v>
      </c>
      <c r="E199" s="138">
        <f>IF(Turnidomenica!F187="","",Turnidomenica!F187)</f>
        <v>0</v>
      </c>
      <c r="F199" s="32">
        <f t="shared" si="39"/>
        <v>1</v>
      </c>
      <c r="G199" s="32">
        <f t="shared" si="40"/>
        <v>0</v>
      </c>
      <c r="H199" s="32">
        <f t="shared" si="41"/>
        <v>0</v>
      </c>
      <c r="I199" s="32"/>
      <c r="J199" s="32"/>
      <c r="K199" s="32"/>
      <c r="L199" s="32"/>
      <c r="N199" s="132" t="str">
        <f>A106</f>
        <v>Emanuele Licheri</v>
      </c>
      <c r="O199" s="91"/>
    </row>
    <row r="200" spans="1:15" ht="13.5" customHeight="1" thickBot="1">
      <c r="A200" s="31" t="str">
        <f>A191</f>
        <v>Cesare Natoli</v>
      </c>
      <c r="B200" s="31" t="str">
        <f>A192</f>
        <v>Carlo Ciraolo</v>
      </c>
      <c r="C200" s="37"/>
      <c r="D200" s="138">
        <f>IF(Turnidomenica!E188="","",Turnidomenica!E188)</f>
        <v>1</v>
      </c>
      <c r="E200" s="138">
        <f>IF(Turnidomenica!F188="","",Turnidomenica!F188)</f>
        <v>2</v>
      </c>
      <c r="F200" s="32">
        <f t="shared" si="39"/>
        <v>0</v>
      </c>
      <c r="G200" s="32">
        <f t="shared" si="40"/>
        <v>0</v>
      </c>
      <c r="H200" s="32">
        <f t="shared" si="41"/>
        <v>1</v>
      </c>
      <c r="I200" s="32"/>
      <c r="J200" s="32"/>
      <c r="K200" s="32"/>
      <c r="L200" s="32"/>
      <c r="N200" s="132" t="str">
        <f>A107</f>
        <v>Paul Naszalyi</v>
      </c>
      <c r="O200" s="91"/>
    </row>
    <row r="201" spans="1:15" ht="13.5" customHeight="1">
      <c r="A201" s="95"/>
      <c r="B201" s="23"/>
      <c r="C201" s="37"/>
      <c r="D201" s="37"/>
      <c r="E201" s="37"/>
      <c r="F201" s="32"/>
      <c r="G201" s="32"/>
      <c r="H201" s="32"/>
      <c r="I201" s="32"/>
      <c r="J201" s="32"/>
      <c r="K201" s="32"/>
      <c r="L201" s="32"/>
      <c r="M201" s="35"/>
      <c r="N201" s="23"/>
      <c r="O201" s="91"/>
    </row>
    <row r="202" spans="1:15" ht="19.5" customHeight="1">
      <c r="A202" s="117" t="s">
        <v>757</v>
      </c>
      <c r="B202" s="84"/>
      <c r="C202" s="84"/>
      <c r="D202" s="84"/>
      <c r="E202" s="84"/>
      <c r="F202" s="84"/>
      <c r="G202" s="84"/>
      <c r="H202" s="84"/>
      <c r="I202" s="84"/>
      <c r="J202" s="84"/>
      <c r="K202" s="84"/>
      <c r="L202" s="84"/>
      <c r="M202" s="84"/>
      <c r="N202" s="214"/>
      <c r="O202" s="91"/>
    </row>
    <row r="203" spans="1:15" ht="13.5" customHeight="1">
      <c r="A203" s="75" t="s">
        <v>743</v>
      </c>
      <c r="B203" s="18"/>
      <c r="C203" s="19" t="s">
        <v>530</v>
      </c>
      <c r="D203" s="273" t="s">
        <v>531</v>
      </c>
      <c r="E203" s="273" t="s">
        <v>532</v>
      </c>
      <c r="F203" s="20" t="s">
        <v>533</v>
      </c>
      <c r="G203" s="20" t="s">
        <v>534</v>
      </c>
      <c r="H203" s="20" t="s">
        <v>538</v>
      </c>
      <c r="I203" s="273" t="s">
        <v>539</v>
      </c>
      <c r="J203" s="273" t="s">
        <v>540</v>
      </c>
      <c r="K203" s="273"/>
      <c r="L203" s="273"/>
      <c r="M203" s="21"/>
      <c r="N203" s="24"/>
      <c r="O203" s="91"/>
    </row>
    <row r="204" spans="1:15" ht="13.5" customHeight="1">
      <c r="A204" s="6" t="str">
        <f>Iscritti!B59</f>
        <v>Luca Battista</v>
      </c>
      <c r="B204" s="24"/>
      <c r="C204" s="38">
        <f>3*E204+F204</f>
        <v>9</v>
      </c>
      <c r="D204" s="43">
        <f>SUM(E204:G204)</f>
        <v>3</v>
      </c>
      <c r="E204" s="43">
        <f>SUM(F209+F211+F213)</f>
        <v>3</v>
      </c>
      <c r="F204" s="43">
        <f>SUM(G209+G211+G213)</f>
        <v>0</v>
      </c>
      <c r="G204" s="43">
        <f>SUM(H209+H211+H213)</f>
        <v>0</v>
      </c>
      <c r="H204" s="47">
        <f>SUM(D209,D211,D213)</f>
        <v>10</v>
      </c>
      <c r="I204" s="47">
        <f>SUM(E209,E211,E213)</f>
        <v>3</v>
      </c>
      <c r="J204" s="43">
        <f>H204-I204</f>
        <v>7</v>
      </c>
      <c r="K204" s="25">
        <f>(C204*10000)+(J204*100)+H204</f>
        <v>90710</v>
      </c>
      <c r="L204" s="25" t="str">
        <f>+A204</f>
        <v>Luca Battista</v>
      </c>
      <c r="M204" s="25">
        <f>LARGE(K204:K209,1)</f>
        <v>90710</v>
      </c>
      <c r="N204" s="137" t="str">
        <f>IF(SUM(C204:C207)=0,"",VLOOKUP(M204,K204:L207,2,FALSE))</f>
        <v>Luca Battista</v>
      </c>
      <c r="O204" s="91"/>
    </row>
    <row r="205" spans="1:15" ht="13.5" customHeight="1">
      <c r="A205" s="6" t="str">
        <f>Iscritti!B68</f>
        <v>Raul Benita</v>
      </c>
      <c r="B205" s="24"/>
      <c r="C205" s="38">
        <f>3*E205+F205</f>
        <v>4</v>
      </c>
      <c r="D205" s="43">
        <f>SUM(E205:G205)</f>
        <v>3</v>
      </c>
      <c r="E205" s="43">
        <f>SUM(F210+H211+F214)</f>
        <v>1</v>
      </c>
      <c r="F205" s="43">
        <f>SUM(G210+G211+G214)</f>
        <v>1</v>
      </c>
      <c r="G205" s="43">
        <f>SUM(H210+F211+H214)</f>
        <v>1</v>
      </c>
      <c r="H205" s="47">
        <f>SUM(D210,E211,D214)</f>
        <v>3</v>
      </c>
      <c r="I205" s="47">
        <f>SUM(E210,D211,E214)</f>
        <v>4</v>
      </c>
      <c r="J205" s="43">
        <f>H205-I205</f>
        <v>-1</v>
      </c>
      <c r="K205" s="25">
        <f>(C205*10000)+(J205*100)+H205</f>
        <v>39903</v>
      </c>
      <c r="L205" s="25" t="str">
        <f>+A205</f>
        <v>Raul Benita</v>
      </c>
      <c r="M205" s="25">
        <f>LARGE(K204:K209,2)</f>
        <v>39903</v>
      </c>
      <c r="N205" s="137" t="s">
        <v>240</v>
      </c>
      <c r="O205" s="91"/>
    </row>
    <row r="206" spans="1:15" ht="13.5" customHeight="1">
      <c r="A206" s="6" t="str">
        <f>Iscritti!B97</f>
        <v>Paolo Zambello</v>
      </c>
      <c r="B206" s="24"/>
      <c r="C206" s="38">
        <f>3*E206+F206</f>
        <v>0</v>
      </c>
      <c r="D206" s="43">
        <f>SUM(E206:G206)</f>
        <v>3</v>
      </c>
      <c r="E206" s="43">
        <f>SUM(H209+F212+H214)</f>
        <v>0</v>
      </c>
      <c r="F206" s="43">
        <f>SUM(G209+G212+G214)</f>
        <v>0</v>
      </c>
      <c r="G206" s="43">
        <f>SUM(F209+H212+F214)</f>
        <v>3</v>
      </c>
      <c r="H206" s="47">
        <f>SUM(E209,D212,E214)</f>
        <v>3</v>
      </c>
      <c r="I206" s="47">
        <f>SUM(D209,E212,D214)</f>
        <v>8</v>
      </c>
      <c r="J206" s="43">
        <f>H206-I206</f>
        <v>-5</v>
      </c>
      <c r="K206" s="25">
        <f>(C206*10000)+(J206*100)+H206</f>
        <v>-497</v>
      </c>
      <c r="L206" s="25" t="str">
        <f>+A206</f>
        <v>Paolo Zambello</v>
      </c>
      <c r="M206" s="25">
        <f>LARGE(K204:K209,3)</f>
        <v>39903</v>
      </c>
      <c r="N206" s="137" t="str">
        <f>IF(SUM(C204:C207)=0,"",VLOOKUP(M206,K204:L207,2,FALSE))</f>
        <v>Raul Benita</v>
      </c>
      <c r="O206" s="91"/>
    </row>
    <row r="207" spans="1:15" ht="13.5" customHeight="1">
      <c r="A207" s="6" t="str">
        <f>Iscritti!B106</f>
        <v>Marco Bonciani</v>
      </c>
      <c r="B207" s="24"/>
      <c r="C207" s="38">
        <f>3*E207+F207</f>
        <v>4</v>
      </c>
      <c r="D207" s="43">
        <f>SUM(E207:G207)</f>
        <v>3</v>
      </c>
      <c r="E207" s="43">
        <f>SUM(H210+H212+H213)</f>
        <v>1</v>
      </c>
      <c r="F207" s="43">
        <f>SUM(G210+G212+G213)</f>
        <v>1</v>
      </c>
      <c r="G207" s="43">
        <f>SUM(F210+F212+F213)</f>
        <v>1</v>
      </c>
      <c r="H207" s="47">
        <f>SUM(E210,E212,E213)</f>
        <v>3</v>
      </c>
      <c r="I207" s="47">
        <f>SUM(D210,D212,D213)</f>
        <v>4</v>
      </c>
      <c r="J207" s="43">
        <f>H207-I207</f>
        <v>-1</v>
      </c>
      <c r="K207" s="25">
        <f>(C207*10000)+(J207*100)+H207</f>
        <v>39903</v>
      </c>
      <c r="L207" s="25" t="str">
        <f>+A207</f>
        <v>Marco Bonciani</v>
      </c>
      <c r="M207" s="25">
        <f>LARGE(K204:K209,4)</f>
        <v>-497</v>
      </c>
      <c r="N207" s="137" t="str">
        <f>IF(SUM(C204:C207)=0,"",VLOOKUP(M207,K204:L207,2,FALSE))</f>
        <v>Paolo Zambello</v>
      </c>
      <c r="O207" s="91"/>
    </row>
    <row r="208" spans="1:15" ht="13.5" customHeight="1" thickBot="1">
      <c r="A208" s="18" t="s">
        <v>542</v>
      </c>
      <c r="B208" s="18"/>
      <c r="C208" s="273"/>
      <c r="D208" s="286" t="s">
        <v>543</v>
      </c>
      <c r="E208" s="286"/>
      <c r="F208" s="26"/>
      <c r="G208" s="27"/>
      <c r="H208" s="26"/>
      <c r="I208" s="273"/>
      <c r="J208" s="273"/>
      <c r="K208" s="273"/>
      <c r="L208" s="273"/>
      <c r="M208" s="55"/>
      <c r="N208" s="213" t="s">
        <v>713</v>
      </c>
      <c r="O208" s="91"/>
    </row>
    <row r="209" spans="1:15" ht="13.5" customHeight="1" thickBot="1">
      <c r="A209" s="31" t="str">
        <f>A204</f>
        <v>Luca Battista</v>
      </c>
      <c r="B209" s="31" t="str">
        <f>A206</f>
        <v>Paolo Zambello</v>
      </c>
      <c r="C209" s="34"/>
      <c r="D209" s="138">
        <f>IF(Turnidomenica!E21="","",Turnidomenica!E21)</f>
        <v>4</v>
      </c>
      <c r="E209" s="138">
        <f>IF(Turnidomenica!F21="","",Turnidomenica!F21)</f>
        <v>1</v>
      </c>
      <c r="F209" s="32">
        <f t="shared" ref="F209:F214" si="42">IF(D209&gt;E209,1,0)</f>
        <v>1</v>
      </c>
      <c r="G209" s="32">
        <f t="shared" ref="G209:G214" si="43">IF(D209="",0,IF(D209=E209,1,0))</f>
        <v>0</v>
      </c>
      <c r="H209" s="32">
        <f t="shared" ref="H209:H214" si="44">IF(D209&lt;E209,1,0)</f>
        <v>0</v>
      </c>
      <c r="I209" s="32"/>
      <c r="J209" s="32"/>
      <c r="K209" s="32"/>
      <c r="L209" s="32"/>
      <c r="M209" s="120"/>
      <c r="N209" s="121" t="str">
        <f>A94</f>
        <v>Pierpaolo Murabito</v>
      </c>
      <c r="O209" s="91"/>
    </row>
    <row r="210" spans="1:15" ht="13.5" customHeight="1" thickBot="1">
      <c r="A210" s="31" t="str">
        <f>A205</f>
        <v>Raul Benita</v>
      </c>
      <c r="B210" s="31" t="str">
        <f>A207</f>
        <v>Marco Bonciani</v>
      </c>
      <c r="C210" s="37" t="s">
        <v>758</v>
      </c>
      <c r="D210" s="138">
        <f>IF(Turnidomenica!E22="","",Turnidomenica!E22)</f>
        <v>0</v>
      </c>
      <c r="E210" s="138">
        <f>IF(Turnidomenica!F22="","",Turnidomenica!F22)</f>
        <v>0</v>
      </c>
      <c r="F210" s="32">
        <f t="shared" si="42"/>
        <v>0</v>
      </c>
      <c r="G210" s="32">
        <f t="shared" si="43"/>
        <v>1</v>
      </c>
      <c r="H210" s="32">
        <f t="shared" si="44"/>
        <v>0</v>
      </c>
      <c r="I210" s="32"/>
      <c r="J210" s="32"/>
      <c r="K210" s="32"/>
      <c r="L210" s="32"/>
      <c r="M210" s="120"/>
      <c r="N210" s="121" t="str">
        <f>A95</f>
        <v>Simone Bertelli</v>
      </c>
      <c r="O210" s="91"/>
    </row>
    <row r="211" spans="1:15" ht="13.5" customHeight="1" thickBot="1">
      <c r="A211" s="31" t="str">
        <f>A204</f>
        <v>Luca Battista</v>
      </c>
      <c r="B211" s="31" t="str">
        <f>A205</f>
        <v>Raul Benita</v>
      </c>
      <c r="C211" s="37"/>
      <c r="D211" s="138">
        <f>IF(Turnidomenica!E105="","",Turnidomenica!E105)</f>
        <v>3</v>
      </c>
      <c r="E211" s="138">
        <f>IF(Turnidomenica!F105="","",Turnidomenica!F105)</f>
        <v>1</v>
      </c>
      <c r="F211" s="32">
        <f t="shared" si="42"/>
        <v>1</v>
      </c>
      <c r="G211" s="32">
        <f t="shared" si="43"/>
        <v>0</v>
      </c>
      <c r="H211" s="32">
        <f t="shared" si="44"/>
        <v>0</v>
      </c>
      <c r="I211" s="32"/>
      <c r="J211" s="32"/>
      <c r="K211" s="32"/>
      <c r="L211" s="32"/>
      <c r="M211" s="120"/>
      <c r="N211" s="121" t="str">
        <f>A38</f>
        <v>Augusto Vagnoni</v>
      </c>
      <c r="O211" s="91"/>
    </row>
    <row r="212" spans="1:15" ht="13.5" customHeight="1" thickBot="1">
      <c r="A212" s="31" t="str">
        <f>A206</f>
        <v>Paolo Zambello</v>
      </c>
      <c r="B212" s="31" t="str">
        <f>A207</f>
        <v>Marco Bonciani</v>
      </c>
      <c r="C212" s="37"/>
      <c r="D212" s="138">
        <f>IF(Turnidomenica!E106="","",Turnidomenica!E106)</f>
        <v>1</v>
      </c>
      <c r="E212" s="138">
        <f>IF(Turnidomenica!F106="","",Turnidomenica!F106)</f>
        <v>2</v>
      </c>
      <c r="F212" s="32">
        <f t="shared" si="42"/>
        <v>0</v>
      </c>
      <c r="G212" s="32">
        <f t="shared" si="43"/>
        <v>0</v>
      </c>
      <c r="H212" s="32">
        <f t="shared" si="44"/>
        <v>1</v>
      </c>
      <c r="I212" s="32"/>
      <c r="J212" s="32"/>
      <c r="K212" s="32"/>
      <c r="L212" s="32"/>
      <c r="M212" s="83"/>
      <c r="N212" s="121" t="str">
        <f>A39</f>
        <v>Tom Horn</v>
      </c>
      <c r="O212" s="91"/>
    </row>
    <row r="213" spans="1:15" ht="13.5" customHeight="1" thickBot="1">
      <c r="A213" s="31" t="str">
        <f>A204</f>
        <v>Luca Battista</v>
      </c>
      <c r="B213" s="31" t="str">
        <f>A207</f>
        <v>Marco Bonciani</v>
      </c>
      <c r="C213" s="37"/>
      <c r="D213" s="138">
        <f>IF(Turnidomenica!E189="","",Turnidomenica!E189)</f>
        <v>3</v>
      </c>
      <c r="E213" s="138">
        <f>IF(Turnidomenica!F189="","",Turnidomenica!F189)</f>
        <v>1</v>
      </c>
      <c r="F213" s="32">
        <f t="shared" si="42"/>
        <v>1</v>
      </c>
      <c r="G213" s="32">
        <f t="shared" si="43"/>
        <v>0</v>
      </c>
      <c r="H213" s="32">
        <f t="shared" si="44"/>
        <v>0</v>
      </c>
      <c r="I213" s="32"/>
      <c r="J213" s="32"/>
      <c r="K213" s="32"/>
      <c r="L213" s="32"/>
      <c r="N213" s="132" t="str">
        <f>A109</f>
        <v>Massimo Santini</v>
      </c>
      <c r="O213" s="91"/>
    </row>
    <row r="214" spans="1:15" ht="13.5" customHeight="1" thickBot="1">
      <c r="A214" s="31" t="str">
        <f>A205</f>
        <v>Raul Benita</v>
      </c>
      <c r="B214" s="31" t="str">
        <f>A206</f>
        <v>Paolo Zambello</v>
      </c>
      <c r="C214" s="37"/>
      <c r="D214" s="138">
        <f>IF(Turnidomenica!E190="","",Turnidomenica!E190)</f>
        <v>2</v>
      </c>
      <c r="E214" s="138">
        <f>IF(Turnidomenica!F190="","",Turnidomenica!F190)</f>
        <v>1</v>
      </c>
      <c r="F214" s="32">
        <f t="shared" si="42"/>
        <v>1</v>
      </c>
      <c r="G214" s="32">
        <f t="shared" si="43"/>
        <v>0</v>
      </c>
      <c r="H214" s="32">
        <f t="shared" si="44"/>
        <v>0</v>
      </c>
      <c r="I214" s="32"/>
      <c r="J214" s="32"/>
      <c r="K214" s="32"/>
      <c r="L214" s="32"/>
      <c r="N214" s="132" t="str">
        <f>A108</f>
        <v>Alberto Recano</v>
      </c>
      <c r="O214" s="91"/>
    </row>
    <row r="215" spans="1:15" ht="13.5" customHeight="1">
      <c r="A215" s="95"/>
      <c r="B215" s="23"/>
      <c r="C215" s="37"/>
      <c r="D215" s="37"/>
      <c r="E215" s="37"/>
      <c r="F215" s="32"/>
      <c r="G215" s="32"/>
      <c r="H215" s="32"/>
      <c r="I215" s="32"/>
      <c r="J215" s="32"/>
      <c r="K215" s="32"/>
      <c r="L215" s="32"/>
      <c r="M215" s="35"/>
      <c r="N215" s="23"/>
      <c r="O215" s="91"/>
    </row>
    <row r="216" spans="1:15" ht="19.5" customHeight="1">
      <c r="A216" s="117" t="s">
        <v>759</v>
      </c>
      <c r="B216" s="84"/>
      <c r="C216" s="84"/>
      <c r="D216" s="84"/>
      <c r="E216" s="84"/>
      <c r="F216" s="84"/>
      <c r="G216" s="84"/>
      <c r="H216" s="84"/>
      <c r="I216" s="84"/>
      <c r="J216" s="84"/>
      <c r="K216" s="84"/>
      <c r="L216" s="84"/>
      <c r="M216" s="84"/>
      <c r="N216" s="214"/>
      <c r="O216" s="91"/>
    </row>
    <row r="217" spans="1:15" ht="13.5" customHeight="1">
      <c r="A217" s="75" t="s">
        <v>743</v>
      </c>
      <c r="B217" s="18"/>
      <c r="C217" s="19" t="s">
        <v>530</v>
      </c>
      <c r="D217" s="273" t="s">
        <v>531</v>
      </c>
      <c r="E217" s="273" t="s">
        <v>532</v>
      </c>
      <c r="F217" s="20" t="s">
        <v>533</v>
      </c>
      <c r="G217" s="20" t="s">
        <v>534</v>
      </c>
      <c r="H217" s="20" t="s">
        <v>538</v>
      </c>
      <c r="I217" s="273" t="s">
        <v>539</v>
      </c>
      <c r="J217" s="273" t="s">
        <v>540</v>
      </c>
      <c r="K217" s="273"/>
      <c r="L217" s="273"/>
      <c r="M217" s="21"/>
      <c r="N217" s="24"/>
      <c r="O217" s="91"/>
    </row>
    <row r="218" spans="1:15" ht="13.5" customHeight="1">
      <c r="A218" s="6" t="str">
        <f>Iscritti!B60</f>
        <v>Massimo Cremona</v>
      </c>
      <c r="B218" s="24"/>
      <c r="C218" s="38">
        <f>3*E218+F218</f>
        <v>9</v>
      </c>
      <c r="D218" s="43">
        <f>SUM(E218:G218)</f>
        <v>3</v>
      </c>
      <c r="E218" s="43">
        <f>SUM(F223+F225+F227)</f>
        <v>3</v>
      </c>
      <c r="F218" s="43">
        <f>SUM(G223+G225+G227)</f>
        <v>0</v>
      </c>
      <c r="G218" s="43">
        <f>SUM(H223+H225+H227)</f>
        <v>0</v>
      </c>
      <c r="H218" s="47">
        <f>SUM(D223,D225,D227)</f>
        <v>15</v>
      </c>
      <c r="I218" s="47">
        <f>SUM(E223,E225,E227)</f>
        <v>3</v>
      </c>
      <c r="J218" s="43">
        <f>H218-I218</f>
        <v>12</v>
      </c>
      <c r="K218" s="25">
        <f>(C218*10000)+(J218*100)+H218</f>
        <v>91215</v>
      </c>
      <c r="L218" s="25" t="str">
        <f>+A218</f>
        <v>Massimo Cremona</v>
      </c>
      <c r="M218" s="25">
        <f>LARGE(K218:K223,1)</f>
        <v>91215</v>
      </c>
      <c r="N218" s="137" t="str">
        <f>IF(SUM(C218:C221)=0,"",VLOOKUP(M218,K218:L221,2,FALSE))</f>
        <v>Massimo Cremona</v>
      </c>
      <c r="O218" s="91"/>
    </row>
    <row r="219" spans="1:15" ht="13.5" customHeight="1">
      <c r="A219" s="6" t="str">
        <f>Iscritti!B67</f>
        <v>Florian Giaux</v>
      </c>
      <c r="B219" s="24"/>
      <c r="C219" s="38">
        <f>3*E219+F219</f>
        <v>6</v>
      </c>
      <c r="D219" s="43">
        <f>SUM(E219:G219)</f>
        <v>3</v>
      </c>
      <c r="E219" s="43">
        <f>SUM(F224+H225+F228)</f>
        <v>2</v>
      </c>
      <c r="F219" s="43">
        <f>SUM(G224+G225+G228)</f>
        <v>0</v>
      </c>
      <c r="G219" s="43">
        <f>SUM(H224+F225+H228)</f>
        <v>1</v>
      </c>
      <c r="H219" s="47">
        <f>SUM(D224,E225,D228)</f>
        <v>14</v>
      </c>
      <c r="I219" s="47">
        <f>SUM(E224,D225,E228)</f>
        <v>5</v>
      </c>
      <c r="J219" s="43">
        <f>H219-I219</f>
        <v>9</v>
      </c>
      <c r="K219" s="25">
        <f>(C219*10000)+(J219*100)+H219</f>
        <v>60914</v>
      </c>
      <c r="L219" s="25" t="str">
        <f>+A219</f>
        <v>Florian Giaux</v>
      </c>
      <c r="M219" s="25">
        <f>LARGE(K218:K223,2)</f>
        <v>60914</v>
      </c>
      <c r="N219" s="137" t="str">
        <f>IF(SUM(C218:C221)=0,"",VLOOKUP(M219,K218:L221,2,FALSE))</f>
        <v>Florian Giaux</v>
      </c>
      <c r="O219" s="91"/>
    </row>
    <row r="220" spans="1:15" ht="13.5" customHeight="1">
      <c r="A220" s="6" t="str">
        <f>Iscritti!B98</f>
        <v>Giovanni Francavilla</v>
      </c>
      <c r="B220" s="24"/>
      <c r="C220" s="38">
        <f>3*E220+F220</f>
        <v>3</v>
      </c>
      <c r="D220" s="43">
        <f>SUM(E220:G220)</f>
        <v>3</v>
      </c>
      <c r="E220" s="43">
        <f>SUM(H223+F226+H228)</f>
        <v>1</v>
      </c>
      <c r="F220" s="43">
        <f>SUM(G223+G226+G228)</f>
        <v>0</v>
      </c>
      <c r="G220" s="43">
        <f>SUM(F223+H226+F228)</f>
        <v>2</v>
      </c>
      <c r="H220" s="47">
        <f>SUM(E223,D226,E228)</f>
        <v>3</v>
      </c>
      <c r="I220" s="47">
        <f>SUM(D223,E226,D228)</f>
        <v>14</v>
      </c>
      <c r="J220" s="43">
        <f>H220-I220</f>
        <v>-11</v>
      </c>
      <c r="K220" s="25">
        <f>(C220*10000)+(J220*100)+H220</f>
        <v>28903</v>
      </c>
      <c r="L220" s="25" t="str">
        <f>+A220</f>
        <v>Giovanni Francavilla</v>
      </c>
      <c r="M220" s="25">
        <f>LARGE(K218:K223,3)</f>
        <v>28903</v>
      </c>
      <c r="N220" s="137" t="str">
        <f>IF(SUM(C218:C221)=0,"",VLOOKUP(M220,K218:L221,2,FALSE))</f>
        <v>Giovanni Francavilla</v>
      </c>
      <c r="O220" s="91"/>
    </row>
    <row r="221" spans="1:15" ht="13.5" customHeight="1">
      <c r="A221" s="6" t="str">
        <f>Iscritti!B105</f>
        <v>Daniele Lopresto</v>
      </c>
      <c r="B221" s="24"/>
      <c r="C221" s="38">
        <f>3*E221+F221</f>
        <v>0</v>
      </c>
      <c r="D221" s="43">
        <f>SUM(E221:G221)</f>
        <v>3</v>
      </c>
      <c r="E221" s="43">
        <f>SUM(H224+H226+H227)</f>
        <v>0</v>
      </c>
      <c r="F221" s="43">
        <f>SUM(G224+G226+G227)</f>
        <v>0</v>
      </c>
      <c r="G221" s="43">
        <f>SUM(F224+F226+F227)</f>
        <v>3</v>
      </c>
      <c r="H221" s="47">
        <f>SUM(E224,E226,E227)</f>
        <v>1</v>
      </c>
      <c r="I221" s="47">
        <f>SUM(D224,D226,D227)</f>
        <v>11</v>
      </c>
      <c r="J221" s="43">
        <f>H221-I221</f>
        <v>-10</v>
      </c>
      <c r="K221" s="25">
        <f>(C221*10000)+(J221*100)+H221</f>
        <v>-999</v>
      </c>
      <c r="L221" s="25" t="str">
        <f>+A221</f>
        <v>Daniele Lopresto</v>
      </c>
      <c r="M221" s="25">
        <f>LARGE(K218:K223,4)</f>
        <v>-999</v>
      </c>
      <c r="N221" s="137" t="str">
        <f>IF(SUM(C218:C221)=0,"",VLOOKUP(M221,K218:L221,2,FALSE))</f>
        <v>Daniele Lopresto</v>
      </c>
      <c r="O221" s="91"/>
    </row>
    <row r="222" spans="1:15" ht="13.5" customHeight="1" thickBot="1">
      <c r="A222" s="18" t="s">
        <v>542</v>
      </c>
      <c r="B222" s="18"/>
      <c r="C222" s="273"/>
      <c r="D222" s="286" t="s">
        <v>543</v>
      </c>
      <c r="E222" s="286"/>
      <c r="F222" s="26"/>
      <c r="G222" s="27"/>
      <c r="H222" s="26"/>
      <c r="I222" s="273"/>
      <c r="J222" s="273"/>
      <c r="K222" s="273"/>
      <c r="L222" s="273"/>
      <c r="M222" s="55"/>
      <c r="N222" s="213" t="s">
        <v>713</v>
      </c>
      <c r="O222" s="91"/>
    </row>
    <row r="223" spans="1:15" ht="13.5" customHeight="1" thickBot="1">
      <c r="A223" s="31" t="str">
        <f>A218</f>
        <v>Massimo Cremona</v>
      </c>
      <c r="B223" s="31" t="str">
        <f>A220</f>
        <v>Giovanni Francavilla</v>
      </c>
      <c r="C223" s="34"/>
      <c r="D223" s="138">
        <f>IF(Turnidomenica!E23="","",Turnidomenica!E23)</f>
        <v>7</v>
      </c>
      <c r="E223" s="138">
        <f>IF(Turnidomenica!F23="","",Turnidomenica!F23)</f>
        <v>0</v>
      </c>
      <c r="F223" s="32">
        <f t="shared" ref="F223:F228" si="45">IF(D223&gt;E223,1,0)</f>
        <v>1</v>
      </c>
      <c r="G223" s="32">
        <f t="shared" ref="G223:G228" si="46">IF(D223="",0,IF(D223=E223,1,0))</f>
        <v>0</v>
      </c>
      <c r="H223" s="32">
        <f t="shared" ref="H223:H228" si="47">IF(D223&lt;E223,1,0)</f>
        <v>0</v>
      </c>
      <c r="I223" s="32"/>
      <c r="J223" s="32"/>
      <c r="K223" s="32"/>
      <c r="L223" s="32"/>
      <c r="M223" s="120"/>
      <c r="N223" s="121" t="str">
        <f>A108</f>
        <v>Alberto Recano</v>
      </c>
      <c r="O223" s="91"/>
    </row>
    <row r="224" spans="1:15" ht="13.5" customHeight="1" thickBot="1">
      <c r="A224" s="31" t="str">
        <f>A219</f>
        <v>Florian Giaux</v>
      </c>
      <c r="B224" s="31" t="str">
        <f>A221</f>
        <v>Daniele Lopresto</v>
      </c>
      <c r="C224" s="37"/>
      <c r="D224" s="138">
        <f>IF(Turnidomenica!E24="","",Turnidomenica!E24)</f>
        <v>5</v>
      </c>
      <c r="E224" s="138">
        <f>IF(Turnidomenica!F24="","",Turnidomenica!F24)</f>
        <v>0</v>
      </c>
      <c r="F224" s="32">
        <f t="shared" si="45"/>
        <v>1</v>
      </c>
      <c r="G224" s="32">
        <f t="shared" si="46"/>
        <v>0</v>
      </c>
      <c r="H224" s="32">
        <f t="shared" si="47"/>
        <v>0</v>
      </c>
      <c r="I224" s="32"/>
      <c r="J224" s="32"/>
      <c r="K224" s="32"/>
      <c r="L224" s="32"/>
      <c r="M224" s="120"/>
      <c r="N224" s="121" t="str">
        <f>A107</f>
        <v>Paul Naszalyi</v>
      </c>
      <c r="O224" s="91"/>
    </row>
    <row r="225" spans="1:15" ht="13.5" customHeight="1" thickBot="1">
      <c r="A225" s="31" t="str">
        <f>A218</f>
        <v>Massimo Cremona</v>
      </c>
      <c r="B225" s="31" t="str">
        <f>A219</f>
        <v>Florian Giaux</v>
      </c>
      <c r="C225" s="37"/>
      <c r="D225" s="138">
        <f>IF(Turnidomenica!E107="","",Turnidomenica!E107)</f>
        <v>3</v>
      </c>
      <c r="E225" s="138">
        <f>IF(Turnidomenica!F107="","",Turnidomenica!F107)</f>
        <v>2</v>
      </c>
      <c r="F225" s="32">
        <f t="shared" si="45"/>
        <v>1</v>
      </c>
      <c r="G225" s="32">
        <f t="shared" si="46"/>
        <v>0</v>
      </c>
      <c r="H225" s="32">
        <f t="shared" si="47"/>
        <v>0</v>
      </c>
      <c r="I225" s="32"/>
      <c r="J225" s="32"/>
      <c r="K225" s="32"/>
      <c r="L225" s="32"/>
      <c r="M225" s="120"/>
      <c r="N225" s="121" t="str">
        <f>A52</f>
        <v>Fernando Gomez</v>
      </c>
      <c r="O225" s="91"/>
    </row>
    <row r="226" spans="1:15" ht="13.5" customHeight="1" thickBot="1">
      <c r="A226" s="31" t="str">
        <f>A220</f>
        <v>Giovanni Francavilla</v>
      </c>
      <c r="B226" s="31" t="str">
        <f>A221</f>
        <v>Daniele Lopresto</v>
      </c>
      <c r="C226" s="37"/>
      <c r="D226" s="138">
        <f>IF(Turnidomenica!E108="","",Turnidomenica!E108)</f>
        <v>1</v>
      </c>
      <c r="E226" s="138">
        <f>IF(Turnidomenica!F108="","",Turnidomenica!F108)</f>
        <v>0</v>
      </c>
      <c r="F226" s="32">
        <f t="shared" si="45"/>
        <v>1</v>
      </c>
      <c r="G226" s="32">
        <f t="shared" si="46"/>
        <v>0</v>
      </c>
      <c r="H226" s="32">
        <f t="shared" si="47"/>
        <v>0</v>
      </c>
      <c r="I226" s="32"/>
      <c r="J226" s="32"/>
      <c r="K226" s="32"/>
      <c r="L226" s="32"/>
      <c r="M226" s="83"/>
      <c r="N226" s="121" t="str">
        <f>A51</f>
        <v>Filippo Filippella</v>
      </c>
      <c r="O226" s="91"/>
    </row>
    <row r="227" spans="1:15" ht="13.5" customHeight="1" thickBot="1">
      <c r="A227" s="31" t="str">
        <f>A218</f>
        <v>Massimo Cremona</v>
      </c>
      <c r="B227" s="31" t="str">
        <f>A221</f>
        <v>Daniele Lopresto</v>
      </c>
      <c r="C227" s="37"/>
      <c r="D227" s="138">
        <f>IF(Turnidomenica!E191="","",Turnidomenica!E191)</f>
        <v>5</v>
      </c>
      <c r="E227" s="138">
        <f>IF(Turnidomenica!F191="","",Turnidomenica!F191)</f>
        <v>1</v>
      </c>
      <c r="F227" s="32">
        <f t="shared" si="45"/>
        <v>1</v>
      </c>
      <c r="G227" s="32">
        <f t="shared" si="46"/>
        <v>0</v>
      </c>
      <c r="H227" s="32">
        <f t="shared" si="47"/>
        <v>0</v>
      </c>
      <c r="I227" s="32"/>
      <c r="J227" s="32"/>
      <c r="K227" s="32"/>
      <c r="L227" s="32"/>
      <c r="N227" s="132" t="str">
        <f>A92</f>
        <v>Justin Leroy</v>
      </c>
      <c r="O227" s="91"/>
    </row>
    <row r="228" spans="1:15" ht="13.5" customHeight="1" thickBot="1">
      <c r="A228" s="31" t="str">
        <f>A219</f>
        <v>Florian Giaux</v>
      </c>
      <c r="B228" s="31" t="str">
        <f>A220</f>
        <v>Giovanni Francavilla</v>
      </c>
      <c r="C228" s="37"/>
      <c r="D228" s="138">
        <f>IF(Turnidomenica!E192="","",Turnidomenica!E192)</f>
        <v>7</v>
      </c>
      <c r="E228" s="138">
        <f>IF(Turnidomenica!F192="","",Turnidomenica!F192)</f>
        <v>2</v>
      </c>
      <c r="F228" s="32">
        <f t="shared" si="45"/>
        <v>1</v>
      </c>
      <c r="G228" s="32">
        <f t="shared" si="46"/>
        <v>0</v>
      </c>
      <c r="H228" s="32">
        <f t="shared" si="47"/>
        <v>0</v>
      </c>
      <c r="I228" s="32"/>
      <c r="J228" s="32"/>
      <c r="K228" s="32"/>
      <c r="L228" s="32"/>
      <c r="N228" s="132" t="str">
        <f>A93</f>
        <v>Luca Ciabattoni</v>
      </c>
      <c r="O228" s="91"/>
    </row>
    <row r="229" spans="1:15" ht="13.5" customHeight="1">
      <c r="A229" s="23"/>
      <c r="B229" s="23"/>
      <c r="C229" s="37"/>
      <c r="D229" s="37"/>
      <c r="E229" s="37"/>
      <c r="F229" s="32"/>
      <c r="G229" s="32"/>
      <c r="H229" s="32"/>
      <c r="I229" s="32"/>
      <c r="J229" s="32"/>
      <c r="K229" s="32"/>
      <c r="L229" s="32"/>
      <c r="N229" s="123"/>
      <c r="O229" s="91"/>
    </row>
    <row r="230" spans="1:15" ht="19.5" customHeight="1">
      <c r="A230" s="117" t="s">
        <v>760</v>
      </c>
      <c r="B230" s="84"/>
      <c r="C230" s="84"/>
      <c r="D230" s="84"/>
      <c r="E230" s="84"/>
      <c r="F230" s="84"/>
      <c r="G230" s="84"/>
      <c r="H230" s="84"/>
      <c r="I230" s="84"/>
      <c r="J230" s="84"/>
      <c r="K230" s="84"/>
      <c r="L230" s="84"/>
      <c r="M230" s="84"/>
      <c r="N230" s="214"/>
      <c r="O230" s="91"/>
    </row>
    <row r="231" spans="1:15" ht="13.5" customHeight="1">
      <c r="A231" s="75" t="s">
        <v>743</v>
      </c>
      <c r="B231" s="18"/>
      <c r="C231" s="19" t="s">
        <v>530</v>
      </c>
      <c r="D231" s="273" t="s">
        <v>531</v>
      </c>
      <c r="E231" s="273" t="s">
        <v>532</v>
      </c>
      <c r="F231" s="20" t="s">
        <v>533</v>
      </c>
      <c r="G231" s="20" t="s">
        <v>534</v>
      </c>
      <c r="H231" s="20" t="s">
        <v>538</v>
      </c>
      <c r="I231" s="273" t="s">
        <v>539</v>
      </c>
      <c r="J231" s="273" t="s">
        <v>540</v>
      </c>
      <c r="K231" s="273"/>
      <c r="L231" s="273"/>
      <c r="M231" s="21"/>
      <c r="N231" s="24"/>
      <c r="O231" s="91"/>
    </row>
    <row r="232" spans="1:15" ht="13.5" customHeight="1">
      <c r="A232" s="6" t="str">
        <f>Iscritti!B61</f>
        <v>Edoardo Bellotto</v>
      </c>
      <c r="B232" s="24"/>
      <c r="C232" s="38">
        <f>3*E232+F232</f>
        <v>7</v>
      </c>
      <c r="D232" s="43">
        <f>SUM(E232:G232)</f>
        <v>3</v>
      </c>
      <c r="E232" s="43">
        <f>SUM(F237+F239+F241)</f>
        <v>2</v>
      </c>
      <c r="F232" s="43">
        <f>SUM(G237+G239+G241)</f>
        <v>1</v>
      </c>
      <c r="G232" s="43">
        <f>SUM(H237+H239+H241)</f>
        <v>0</v>
      </c>
      <c r="H232" s="47">
        <f>SUM(D237,D239,D241)</f>
        <v>8</v>
      </c>
      <c r="I232" s="47">
        <f>SUM(E237,E239,E241)</f>
        <v>3</v>
      </c>
      <c r="J232" s="43">
        <f>H232-I232</f>
        <v>5</v>
      </c>
      <c r="K232" s="25">
        <f>(C232*10000)+(J232*100)+H232</f>
        <v>70508</v>
      </c>
      <c r="L232" s="25" t="str">
        <f>+A232</f>
        <v>Edoardo Bellotto</v>
      </c>
      <c r="M232" s="25">
        <f>LARGE(K232:K237,1)</f>
        <v>70508</v>
      </c>
      <c r="N232" s="137" t="str">
        <f>IF(SUM(C232:C235)=0,"",VLOOKUP(M232,K232:L235,2,FALSE))</f>
        <v>Edoardo Bellotto</v>
      </c>
      <c r="O232" s="91"/>
    </row>
    <row r="233" spans="1:15" ht="13.5" customHeight="1">
      <c r="A233" s="6" t="str">
        <f>Iscritti!B66</f>
        <v>Remy Lours</v>
      </c>
      <c r="B233" s="24"/>
      <c r="C233" s="38">
        <f>3*E233+F233</f>
        <v>4</v>
      </c>
      <c r="D233" s="43">
        <f>SUM(E233:G233)</f>
        <v>3</v>
      </c>
      <c r="E233" s="43">
        <f>SUM(F238+H239+F242)</f>
        <v>1</v>
      </c>
      <c r="F233" s="43">
        <f>SUM(G238+G239+G242)</f>
        <v>1</v>
      </c>
      <c r="G233" s="43">
        <f>SUM(H238+F239+H242)</f>
        <v>1</v>
      </c>
      <c r="H233" s="47">
        <f>SUM(D238,E239,D242)</f>
        <v>5</v>
      </c>
      <c r="I233" s="47">
        <f>SUM(E238,D239,E242)</f>
        <v>5</v>
      </c>
      <c r="J233" s="43">
        <f>H233-I233</f>
        <v>0</v>
      </c>
      <c r="K233" s="25">
        <f>(C233*10000)+(J233*100)+H233</f>
        <v>40005</v>
      </c>
      <c r="L233" s="25" t="str">
        <f>+A233</f>
        <v>Remy Lours</v>
      </c>
      <c r="M233" s="25">
        <f>LARGE(K232:K237,2)</f>
        <v>60408</v>
      </c>
      <c r="N233" s="137" t="str">
        <f>IF(SUM(C232:C235)=0,"",VLOOKUP(M233,K232:L235,2,FALSE))</f>
        <v>Rosario Ifrigerio</v>
      </c>
      <c r="O233" s="91"/>
    </row>
    <row r="234" spans="1:15" ht="13.5" customHeight="1">
      <c r="A234" s="6" t="str">
        <f>Iscritti!B99</f>
        <v>Rosario Ifrigerio</v>
      </c>
      <c r="B234" s="24"/>
      <c r="C234" s="38">
        <f>3*E234+F234</f>
        <v>6</v>
      </c>
      <c r="D234" s="43">
        <f>SUM(E234:G234)</f>
        <v>3</v>
      </c>
      <c r="E234" s="43">
        <f>SUM(H237+F240+H242)</f>
        <v>2</v>
      </c>
      <c r="F234" s="43">
        <f>SUM(G237+G240+G242)</f>
        <v>0</v>
      </c>
      <c r="G234" s="43">
        <f>SUM(F237+H240+F242)</f>
        <v>1</v>
      </c>
      <c r="H234" s="47">
        <f>SUM(E237,D240,E242)</f>
        <v>8</v>
      </c>
      <c r="I234" s="47">
        <f>SUM(D237,E240,D242)</f>
        <v>4</v>
      </c>
      <c r="J234" s="43">
        <f>H234-I234</f>
        <v>4</v>
      </c>
      <c r="K234" s="25">
        <f>(C234*10000)+(J234*100)+H234</f>
        <v>60408</v>
      </c>
      <c r="L234" s="25" t="str">
        <f>+A234</f>
        <v>Rosario Ifrigerio</v>
      </c>
      <c r="M234" s="25">
        <f>LARGE(K232:K237,3)</f>
        <v>40005</v>
      </c>
      <c r="N234" s="137" t="str">
        <f>IF(SUM(C232:C235)=0,"",VLOOKUP(M234,K232:L235,2,FALSE))</f>
        <v>Remy Lours</v>
      </c>
      <c r="O234" s="91"/>
    </row>
    <row r="235" spans="1:15" ht="13.5" customHeight="1">
      <c r="A235" s="6" t="str">
        <f>Iscritti!B104</f>
        <v>Tiberio Becucci</v>
      </c>
      <c r="B235" s="24"/>
      <c r="C235" s="38">
        <f>3*E235+F235</f>
        <v>0</v>
      </c>
      <c r="D235" s="43">
        <f>SUM(E235:G235)</f>
        <v>3</v>
      </c>
      <c r="E235" s="43">
        <f>SUM(H238+H240+H241)</f>
        <v>0</v>
      </c>
      <c r="F235" s="43">
        <f>SUM(G238+G240+G241)</f>
        <v>0</v>
      </c>
      <c r="G235" s="43">
        <f>SUM(F238+F240+F241)</f>
        <v>3</v>
      </c>
      <c r="H235" s="47">
        <f>SUM(E238,E240,E241)</f>
        <v>0</v>
      </c>
      <c r="I235" s="47">
        <f>SUM(D238,D240,D241)</f>
        <v>9</v>
      </c>
      <c r="J235" s="43">
        <f>H235-I235</f>
        <v>-9</v>
      </c>
      <c r="K235" s="25">
        <f>(C235*10000)+(J235*100)+H235</f>
        <v>-900</v>
      </c>
      <c r="L235" s="25" t="str">
        <f>+A235</f>
        <v>Tiberio Becucci</v>
      </c>
      <c r="M235" s="25">
        <f>LARGE(K232:K237,4)</f>
        <v>-900</v>
      </c>
      <c r="N235" s="137" t="str">
        <f>IF(SUM(C232:C235)=0,"",VLOOKUP(M235,K232:L235,2,FALSE))</f>
        <v>Tiberio Becucci</v>
      </c>
      <c r="O235" s="91"/>
    </row>
    <row r="236" spans="1:15" ht="13.5" customHeight="1" thickBot="1">
      <c r="A236" s="18" t="s">
        <v>542</v>
      </c>
      <c r="B236" s="18"/>
      <c r="C236" s="273"/>
      <c r="D236" s="286" t="s">
        <v>543</v>
      </c>
      <c r="E236" s="286"/>
      <c r="F236" s="26"/>
      <c r="G236" s="27"/>
      <c r="H236" s="26"/>
      <c r="I236" s="273"/>
      <c r="J236" s="273"/>
      <c r="K236" s="273"/>
      <c r="L236" s="273"/>
      <c r="M236" s="55"/>
      <c r="N236" s="213" t="s">
        <v>713</v>
      </c>
      <c r="O236" s="91"/>
    </row>
    <row r="237" spans="1:15" ht="13.5" customHeight="1" thickBot="1">
      <c r="A237" s="31" t="str">
        <f>A232</f>
        <v>Edoardo Bellotto</v>
      </c>
      <c r="B237" s="31" t="str">
        <f>A234</f>
        <v>Rosario Ifrigerio</v>
      </c>
      <c r="C237" s="34"/>
      <c r="D237" s="138">
        <f>IF(Turnidomenica!E25="","",Turnidomenica!E25)</f>
        <v>2</v>
      </c>
      <c r="E237" s="138">
        <f>IF(Turnidomenica!F25="","",Turnidomenica!F25)</f>
        <v>1</v>
      </c>
      <c r="F237" s="32">
        <f t="shared" ref="F237:F242" si="48">IF(D237&gt;E237,1,0)</f>
        <v>1</v>
      </c>
      <c r="G237" s="32">
        <f t="shared" ref="G237:G242" si="49">IF(D237="",0,IF(D237=E237,1,0))</f>
        <v>0</v>
      </c>
      <c r="H237" s="32">
        <f t="shared" ref="H237:H242" si="50">IF(D237&lt;E237,1,0)</f>
        <v>0</v>
      </c>
      <c r="I237" s="32"/>
      <c r="J237" s="32"/>
      <c r="K237" s="32"/>
      <c r="L237" s="32"/>
      <c r="M237" s="120"/>
      <c r="N237" s="121" t="str">
        <f>A106</f>
        <v>Emanuele Licheri</v>
      </c>
      <c r="O237" s="91"/>
    </row>
    <row r="238" spans="1:15" ht="13.5" customHeight="1" thickBot="1">
      <c r="A238" s="31" t="str">
        <f>A233</f>
        <v>Remy Lours</v>
      </c>
      <c r="B238" s="31" t="str">
        <f>A235</f>
        <v>Tiberio Becucci</v>
      </c>
      <c r="C238" s="37"/>
      <c r="D238" s="138">
        <f>IF(Turnidomenica!E26="","",Turnidomenica!E26)</f>
        <v>1</v>
      </c>
      <c r="E238" s="138">
        <f>IF(Turnidomenica!F26="","",Turnidomenica!F26)</f>
        <v>0</v>
      </c>
      <c r="F238" s="32">
        <f t="shared" si="48"/>
        <v>1</v>
      </c>
      <c r="G238" s="32">
        <f t="shared" si="49"/>
        <v>0</v>
      </c>
      <c r="H238" s="32">
        <f t="shared" si="50"/>
        <v>0</v>
      </c>
      <c r="I238" s="32"/>
      <c r="J238" s="32"/>
      <c r="K238" s="32"/>
      <c r="L238" s="32"/>
      <c r="M238" s="120"/>
      <c r="N238" s="121" t="str">
        <f>A109</f>
        <v>Massimo Santini</v>
      </c>
      <c r="O238" s="91"/>
    </row>
    <row r="239" spans="1:15" ht="13.5" customHeight="1" thickBot="1">
      <c r="A239" s="31" t="str">
        <f>A232</f>
        <v>Edoardo Bellotto</v>
      </c>
      <c r="B239" s="31" t="str">
        <f>A233</f>
        <v>Remy Lours</v>
      </c>
      <c r="C239" s="37"/>
      <c r="D239" s="138">
        <f>IF(Turnidomenica!E109="","",Turnidomenica!E109)</f>
        <v>2</v>
      </c>
      <c r="E239" s="138">
        <f>IF(Turnidomenica!F109="","",Turnidomenica!F109)</f>
        <v>2</v>
      </c>
      <c r="F239" s="32">
        <f t="shared" si="48"/>
        <v>0</v>
      </c>
      <c r="G239" s="32">
        <f t="shared" si="49"/>
        <v>1</v>
      </c>
      <c r="H239" s="32">
        <f t="shared" si="50"/>
        <v>0</v>
      </c>
      <c r="I239" s="32"/>
      <c r="J239" s="32"/>
      <c r="K239" s="32"/>
      <c r="L239" s="32"/>
      <c r="M239" s="120"/>
      <c r="N239" s="121" t="str">
        <f>A53</f>
        <v>Alessandro Subazzoli</v>
      </c>
      <c r="O239" s="91"/>
    </row>
    <row r="240" spans="1:15" ht="13.5" customHeight="1" thickBot="1">
      <c r="A240" s="31" t="str">
        <f>A234</f>
        <v>Rosario Ifrigerio</v>
      </c>
      <c r="B240" s="31" t="str">
        <f>A235</f>
        <v>Tiberio Becucci</v>
      </c>
      <c r="C240" s="37"/>
      <c r="D240" s="138">
        <f>IF(Turnidomenica!E110="","",Turnidomenica!E110)</f>
        <v>4</v>
      </c>
      <c r="E240" s="138">
        <f>IF(Turnidomenica!F110="","",Turnidomenica!F110)</f>
        <v>0</v>
      </c>
      <c r="F240" s="32">
        <f t="shared" si="48"/>
        <v>1</v>
      </c>
      <c r="G240" s="32">
        <f t="shared" si="49"/>
        <v>0</v>
      </c>
      <c r="H240" s="32">
        <f t="shared" si="50"/>
        <v>0</v>
      </c>
      <c r="I240" s="32"/>
      <c r="J240" s="32"/>
      <c r="K240" s="32"/>
      <c r="L240" s="32"/>
      <c r="M240" s="83"/>
      <c r="N240" s="121" t="str">
        <f>A50</f>
        <v>Saverio Bari</v>
      </c>
      <c r="O240" s="91"/>
    </row>
    <row r="241" spans="1:15" ht="13.5" customHeight="1" thickBot="1">
      <c r="A241" s="31" t="str">
        <f>A232</f>
        <v>Edoardo Bellotto</v>
      </c>
      <c r="B241" s="31" t="str">
        <f>A235</f>
        <v>Tiberio Becucci</v>
      </c>
      <c r="C241" s="37"/>
      <c r="D241" s="138">
        <f>IF(Turnidomenica!E193="","",Turnidomenica!E193)</f>
        <v>4</v>
      </c>
      <c r="E241" s="138">
        <f>IF(Turnidomenica!F193="","",Turnidomenica!F193)</f>
        <v>0</v>
      </c>
      <c r="F241" s="32">
        <f t="shared" si="48"/>
        <v>1</v>
      </c>
      <c r="G241" s="32">
        <f t="shared" si="49"/>
        <v>0</v>
      </c>
      <c r="H241" s="32">
        <f t="shared" si="50"/>
        <v>0</v>
      </c>
      <c r="I241" s="32"/>
      <c r="J241" s="32"/>
      <c r="K241" s="32"/>
      <c r="L241" s="32"/>
      <c r="N241" s="131" t="str">
        <f>A94</f>
        <v>Pierpaolo Murabito</v>
      </c>
      <c r="O241" s="91"/>
    </row>
    <row r="242" spans="1:15" ht="13.5" customHeight="1" thickBot="1">
      <c r="A242" s="31" t="str">
        <f>A233</f>
        <v>Remy Lours</v>
      </c>
      <c r="B242" s="31" t="str">
        <f>A234</f>
        <v>Rosario Ifrigerio</v>
      </c>
      <c r="C242" s="37"/>
      <c r="D242" s="138">
        <f>IF(Turnidomenica!E194="","",Turnidomenica!E194)</f>
        <v>2</v>
      </c>
      <c r="E242" s="138">
        <f>IF(Turnidomenica!F194="","",Turnidomenica!F194)</f>
        <v>3</v>
      </c>
      <c r="F242" s="32">
        <f t="shared" si="48"/>
        <v>0</v>
      </c>
      <c r="G242" s="32">
        <f t="shared" si="49"/>
        <v>0</v>
      </c>
      <c r="H242" s="32">
        <f t="shared" si="50"/>
        <v>1</v>
      </c>
      <c r="I242" s="32"/>
      <c r="J242" s="32"/>
      <c r="K242" s="32"/>
      <c r="L242" s="32"/>
      <c r="N242" s="131" t="str">
        <f>A95</f>
        <v>Simone Bertelli</v>
      </c>
      <c r="O242" s="91"/>
    </row>
    <row r="243" spans="1:15" ht="13.5" customHeight="1">
      <c r="A243" s="23"/>
      <c r="B243" s="23"/>
      <c r="C243" s="37"/>
      <c r="D243" s="37"/>
      <c r="E243" s="37"/>
      <c r="F243" s="32"/>
      <c r="G243" s="32"/>
      <c r="H243" s="32"/>
      <c r="I243" s="32"/>
      <c r="J243" s="32"/>
      <c r="K243" s="32"/>
      <c r="L243" s="32"/>
      <c r="N243" s="123"/>
      <c r="O243" s="91"/>
    </row>
    <row r="244" spans="1:15" ht="19.5" customHeight="1">
      <c r="A244" s="117" t="s">
        <v>761</v>
      </c>
      <c r="B244" s="84"/>
      <c r="C244" s="84"/>
      <c r="D244" s="84"/>
      <c r="E244" s="84"/>
      <c r="F244" s="84"/>
      <c r="G244" s="84"/>
      <c r="H244" s="84"/>
      <c r="I244" s="84"/>
      <c r="J244" s="84"/>
      <c r="K244" s="84"/>
      <c r="L244" s="84"/>
      <c r="M244" s="84"/>
      <c r="N244" s="214"/>
      <c r="O244" s="91"/>
    </row>
    <row r="245" spans="1:15" ht="13.5" customHeight="1">
      <c r="A245" s="75" t="s">
        <v>743</v>
      </c>
      <c r="B245" s="18"/>
      <c r="C245" s="19" t="s">
        <v>530</v>
      </c>
      <c r="D245" s="273" t="s">
        <v>531</v>
      </c>
      <c r="E245" s="273" t="s">
        <v>532</v>
      </c>
      <c r="F245" s="20" t="s">
        <v>533</v>
      </c>
      <c r="G245" s="20" t="s">
        <v>534</v>
      </c>
      <c r="H245" s="20" t="s">
        <v>538</v>
      </c>
      <c r="I245" s="273" t="s">
        <v>539</v>
      </c>
      <c r="J245" s="273" t="s">
        <v>540</v>
      </c>
      <c r="K245" s="273"/>
      <c r="L245" s="273"/>
      <c r="M245" s="21"/>
      <c r="N245" s="24"/>
      <c r="O245" s="91"/>
    </row>
    <row r="246" spans="1:15" ht="13.5" customHeight="1">
      <c r="A246" s="6" t="str">
        <f>Iscritti!B62</f>
        <v>Matteo Ciccarelli</v>
      </c>
      <c r="B246" s="24"/>
      <c r="C246" s="38">
        <f>3*E246+F246</f>
        <v>9</v>
      </c>
      <c r="D246" s="43">
        <f>SUM(E246:G246)</f>
        <v>3</v>
      </c>
      <c r="E246" s="43">
        <f>SUM(F251+F253+F255)</f>
        <v>3</v>
      </c>
      <c r="F246" s="43">
        <f>SUM(G251+G253+G255)</f>
        <v>0</v>
      </c>
      <c r="G246" s="43">
        <f>SUM(H251+H253+H255)</f>
        <v>0</v>
      </c>
      <c r="H246" s="47">
        <f>SUM(D251,D253,D255)</f>
        <v>13</v>
      </c>
      <c r="I246" s="47">
        <f>SUM(E251,E253,E255)</f>
        <v>1</v>
      </c>
      <c r="J246" s="43">
        <f>H246-I246</f>
        <v>12</v>
      </c>
      <c r="K246" s="25">
        <f>(C246*10000)+(J246*100)+H246</f>
        <v>91213</v>
      </c>
      <c r="L246" s="25" t="str">
        <f>+A246</f>
        <v>Matteo Ciccarelli</v>
      </c>
      <c r="M246" s="25">
        <f>LARGE(K246:K251,1)</f>
        <v>91213</v>
      </c>
      <c r="N246" s="137" t="str">
        <f>IF(SUM(C246:C249)=0,"",VLOOKUP(M246,K246:L249,2,FALSE))</f>
        <v>Matteo Ciccarelli</v>
      </c>
      <c r="O246" s="91"/>
    </row>
    <row r="247" spans="1:15" ht="13.5" customHeight="1">
      <c r="A247" s="6" t="str">
        <f>Iscritti!B65</f>
        <v>Marcus Tilgner</v>
      </c>
      <c r="B247" s="24"/>
      <c r="C247" s="38">
        <f>3*E247+F247</f>
        <v>3</v>
      </c>
      <c r="D247" s="43">
        <f>SUM(E247:G247)</f>
        <v>3</v>
      </c>
      <c r="E247" s="43">
        <f>SUM(F252+H253+F256)</f>
        <v>1</v>
      </c>
      <c r="F247" s="43">
        <f>SUM(G252+G253+G256)</f>
        <v>0</v>
      </c>
      <c r="G247" s="43">
        <f>SUM(H252+F253+H256)</f>
        <v>2</v>
      </c>
      <c r="H247" s="47">
        <f>SUM(D252,E253,D256)</f>
        <v>2</v>
      </c>
      <c r="I247" s="47">
        <f>SUM(E252,D253,E256)</f>
        <v>7</v>
      </c>
      <c r="J247" s="43">
        <f>H247-I247</f>
        <v>-5</v>
      </c>
      <c r="K247" s="25">
        <f>(C247*10000)+(J247*100)+H247</f>
        <v>29502</v>
      </c>
      <c r="L247" s="25" t="str">
        <f>+A247</f>
        <v>Marcus Tilgner</v>
      </c>
      <c r="M247" s="25">
        <f>LARGE(K246:K251,2)</f>
        <v>40003</v>
      </c>
      <c r="N247" s="137" t="str">
        <f>IF(SUM(C246:C249)=0,"",VLOOKUP(M247,K246:L249,2,FALSE))</f>
        <v>Marcello Bodin de Chatelard</v>
      </c>
      <c r="O247" s="91"/>
    </row>
    <row r="248" spans="1:15" ht="13.5" customHeight="1">
      <c r="A248" s="6" t="str">
        <f>Iscritti!B86</f>
        <v>Marcello Bodin de Chatelard</v>
      </c>
      <c r="B248" s="24"/>
      <c r="C248" s="38">
        <f>3*E248+F248</f>
        <v>4</v>
      </c>
      <c r="D248" s="43">
        <f>SUM(E248:G248)</f>
        <v>3</v>
      </c>
      <c r="E248" s="43">
        <f>SUM(H251+F254+H256)</f>
        <v>1</v>
      </c>
      <c r="F248" s="43">
        <f>SUM(G251+G254+G256)</f>
        <v>1</v>
      </c>
      <c r="G248" s="43">
        <f>SUM(F251+H254+F256)</f>
        <v>1</v>
      </c>
      <c r="H248" s="47">
        <f>SUM(E251,D254,E256)</f>
        <v>3</v>
      </c>
      <c r="I248" s="47">
        <f>SUM(D251,E254,D256)</f>
        <v>3</v>
      </c>
      <c r="J248" s="43">
        <f>H248-I248</f>
        <v>0</v>
      </c>
      <c r="K248" s="25">
        <f>(C248*10000)+(J248*100)+H248</f>
        <v>40003</v>
      </c>
      <c r="L248" s="25" t="str">
        <f>+A248</f>
        <v>Marcello Bodin de Chatelard</v>
      </c>
      <c r="M248" s="25">
        <f>LARGE(K246:K251,3)</f>
        <v>29502</v>
      </c>
      <c r="N248" s="137" t="str">
        <f>IF(SUM(C246:C249)=0,"",VLOOKUP(M248,K246:L249,2,FALSE))</f>
        <v>Marcus Tilgner</v>
      </c>
      <c r="O248" s="91"/>
    </row>
    <row r="249" spans="1:15" ht="13.5" customHeight="1">
      <c r="A249" s="6" t="str">
        <f>Iscritti!B103</f>
        <v>Saverio Ferrante</v>
      </c>
      <c r="B249" s="24"/>
      <c r="C249" s="38">
        <f>3*E249+F249</f>
        <v>1</v>
      </c>
      <c r="D249" s="43">
        <f>SUM(E249:G249)</f>
        <v>3</v>
      </c>
      <c r="E249" s="43">
        <f>SUM(H252+H254+H255)</f>
        <v>0</v>
      </c>
      <c r="F249" s="43">
        <f>SUM(G252+G254+G255)</f>
        <v>1</v>
      </c>
      <c r="G249" s="43">
        <f>SUM(F252+F254+F255)</f>
        <v>2</v>
      </c>
      <c r="H249" s="47">
        <f>SUM(E252,E254,E255)</f>
        <v>0</v>
      </c>
      <c r="I249" s="47">
        <f>SUM(D252,D254,D255)</f>
        <v>7</v>
      </c>
      <c r="J249" s="43">
        <f>H249-I249</f>
        <v>-7</v>
      </c>
      <c r="K249" s="25">
        <f>(C249*10000)+(J249*100)+H249</f>
        <v>9300</v>
      </c>
      <c r="L249" s="25" t="str">
        <f>+A249</f>
        <v>Saverio Ferrante</v>
      </c>
      <c r="M249" s="25">
        <f>LARGE(K246:K251,4)</f>
        <v>9300</v>
      </c>
      <c r="N249" s="137" t="str">
        <f>IF(SUM(C246:C249)=0,"",VLOOKUP(M249,K246:L249,2,FALSE))</f>
        <v>Saverio Ferrante</v>
      </c>
      <c r="O249" s="91"/>
    </row>
    <row r="250" spans="1:15" ht="13.5" customHeight="1" thickBot="1">
      <c r="A250" s="18" t="s">
        <v>542</v>
      </c>
      <c r="B250" s="18"/>
      <c r="C250" s="273"/>
      <c r="D250" s="286" t="s">
        <v>543</v>
      </c>
      <c r="E250" s="286"/>
      <c r="F250" s="26"/>
      <c r="G250" s="27"/>
      <c r="H250" s="26"/>
      <c r="I250" s="273"/>
      <c r="J250" s="273"/>
      <c r="K250" s="273"/>
      <c r="L250" s="273"/>
      <c r="M250" s="55"/>
      <c r="N250" s="213" t="s">
        <v>713</v>
      </c>
      <c r="O250" s="91"/>
    </row>
    <row r="251" spans="1:15" ht="13.5" customHeight="1" thickBot="1">
      <c r="A251" s="31" t="str">
        <f>A246</f>
        <v>Matteo Ciccarelli</v>
      </c>
      <c r="B251" s="31" t="str">
        <f>A248</f>
        <v>Marcello Bodin de Chatelard</v>
      </c>
      <c r="C251" s="34"/>
      <c r="D251" s="138">
        <f>IF(Turnidomenica!E27="","",Turnidomenica!E27)</f>
        <v>2</v>
      </c>
      <c r="E251" s="138">
        <f>IF(Turnidomenica!F27="","",Turnidomenica!F27)</f>
        <v>1</v>
      </c>
      <c r="F251" s="32">
        <f t="shared" ref="F251:F256" si="51">IF(D251&gt;E251,1,0)</f>
        <v>1</v>
      </c>
      <c r="G251" s="32">
        <f t="shared" ref="G251:G256" si="52">IF(D251="",0,IF(D251=E251,1,0))</f>
        <v>0</v>
      </c>
      <c r="H251" s="32">
        <f t="shared" ref="H251:H256" si="53">IF(D251&lt;E251,1,0)</f>
        <v>0</v>
      </c>
      <c r="I251" s="32"/>
      <c r="J251" s="32"/>
      <c r="K251" s="32"/>
      <c r="L251" s="32"/>
      <c r="M251" s="120"/>
      <c r="N251" s="121" t="str">
        <f>A120</f>
        <v>Mongi Rouis</v>
      </c>
      <c r="O251" s="91"/>
    </row>
    <row r="252" spans="1:15" ht="13.5" customHeight="1" thickBot="1">
      <c r="A252" s="31" t="str">
        <f>A247</f>
        <v>Marcus Tilgner</v>
      </c>
      <c r="B252" s="31" t="str">
        <f>A249</f>
        <v>Saverio Ferrante</v>
      </c>
      <c r="C252" s="37"/>
      <c r="D252" s="138">
        <f>IF(Turnidomenica!E28="","",Turnidomenica!E28)</f>
        <v>1</v>
      </c>
      <c r="E252" s="138">
        <f>IF(Turnidomenica!F28="","",Turnidomenica!F28)</f>
        <v>0</v>
      </c>
      <c r="F252" s="32">
        <f t="shared" si="51"/>
        <v>1</v>
      </c>
      <c r="G252" s="32">
        <f t="shared" si="52"/>
        <v>0</v>
      </c>
      <c r="H252" s="32">
        <f t="shared" si="53"/>
        <v>0</v>
      </c>
      <c r="I252" s="32"/>
      <c r="J252" s="32"/>
      <c r="K252" s="32"/>
      <c r="L252" s="32"/>
      <c r="M252" s="120"/>
      <c r="N252" s="121" t="str">
        <f>A121</f>
        <v>Alessandro Mastropasqua</v>
      </c>
      <c r="O252" s="91"/>
    </row>
    <row r="253" spans="1:15" ht="13.5" customHeight="1" thickBot="1">
      <c r="A253" s="31" t="str">
        <f>A246</f>
        <v>Matteo Ciccarelli</v>
      </c>
      <c r="B253" s="31" t="str">
        <f>A247</f>
        <v>Marcus Tilgner</v>
      </c>
      <c r="C253" s="37"/>
      <c r="D253" s="138">
        <f>IF(Turnidomenica!E111="","",Turnidomenica!E111)</f>
        <v>5</v>
      </c>
      <c r="E253" s="138">
        <f>IF(Turnidomenica!F111="","",Turnidomenica!F111)</f>
        <v>0</v>
      </c>
      <c r="F253" s="32">
        <f t="shared" si="51"/>
        <v>1</v>
      </c>
      <c r="G253" s="32">
        <f t="shared" si="52"/>
        <v>0</v>
      </c>
      <c r="H253" s="32">
        <f t="shared" si="53"/>
        <v>0</v>
      </c>
      <c r="I253" s="32"/>
      <c r="J253" s="32"/>
      <c r="K253" s="32"/>
      <c r="L253" s="32"/>
      <c r="M253" s="120"/>
      <c r="N253" s="121" t="str">
        <f>Veterani!A36</f>
        <v>Daniel Scheen</v>
      </c>
      <c r="O253" s="91"/>
    </row>
    <row r="254" spans="1:15" ht="13.5" customHeight="1" thickBot="1">
      <c r="A254" s="31" t="str">
        <f>A248</f>
        <v>Marcello Bodin de Chatelard</v>
      </c>
      <c r="B254" s="31" t="str">
        <f>A249</f>
        <v>Saverio Ferrante</v>
      </c>
      <c r="C254" s="37"/>
      <c r="D254" s="138">
        <f>IF(Turnidomenica!E112="","",Turnidomenica!E112)</f>
        <v>0</v>
      </c>
      <c r="E254" s="138">
        <f>IF(Turnidomenica!F112="","",Turnidomenica!F112)</f>
        <v>0</v>
      </c>
      <c r="F254" s="32">
        <f t="shared" si="51"/>
        <v>0</v>
      </c>
      <c r="G254" s="32">
        <f t="shared" si="52"/>
        <v>1</v>
      </c>
      <c r="H254" s="32">
        <f t="shared" si="53"/>
        <v>0</v>
      </c>
      <c r="I254" s="32"/>
      <c r="J254" s="32"/>
      <c r="K254" s="32"/>
      <c r="L254" s="32"/>
      <c r="M254" s="83"/>
      <c r="N254" s="121" t="str">
        <f>Veterani!A37</f>
        <v>Gianfranco Mastrantuono</v>
      </c>
      <c r="O254" s="91"/>
    </row>
    <row r="255" spans="1:15" ht="13.5" customHeight="1" thickBot="1">
      <c r="A255" s="31" t="str">
        <f>A246</f>
        <v>Matteo Ciccarelli</v>
      </c>
      <c r="B255" s="31" t="str">
        <f>A249</f>
        <v>Saverio Ferrante</v>
      </c>
      <c r="C255" s="37"/>
      <c r="D255" s="138">
        <f>IF(Turnidomenica!E195="","",Turnidomenica!E195)</f>
        <v>6</v>
      </c>
      <c r="E255" s="138">
        <f>IF(Turnidomenica!F195="","",Turnidomenica!F195)</f>
        <v>0</v>
      </c>
      <c r="F255" s="32">
        <f t="shared" si="51"/>
        <v>1</v>
      </c>
      <c r="G255" s="32">
        <f t="shared" si="52"/>
        <v>0</v>
      </c>
      <c r="H255" s="32">
        <f t="shared" si="53"/>
        <v>0</v>
      </c>
      <c r="I255" s="32"/>
      <c r="J255" s="32"/>
      <c r="K255" s="32"/>
      <c r="L255" s="32"/>
      <c r="N255" s="132" t="str">
        <f>A64</f>
        <v>Massimiliano Nastasi</v>
      </c>
      <c r="O255" s="91"/>
    </row>
    <row r="256" spans="1:15" ht="13.5" customHeight="1" thickBot="1">
      <c r="A256" s="31" t="str">
        <f>A247</f>
        <v>Marcus Tilgner</v>
      </c>
      <c r="B256" s="31" t="str">
        <f>A248</f>
        <v>Marcello Bodin de Chatelard</v>
      </c>
      <c r="C256" s="37"/>
      <c r="D256" s="138">
        <f>IF(Turnidomenica!E196="","",Turnidomenica!E196)</f>
        <v>1</v>
      </c>
      <c r="E256" s="138">
        <f>IF(Turnidomenica!F196="","",Turnidomenica!F196)</f>
        <v>2</v>
      </c>
      <c r="F256" s="32">
        <f t="shared" si="51"/>
        <v>0</v>
      </c>
      <c r="G256" s="32">
        <f t="shared" si="52"/>
        <v>0</v>
      </c>
      <c r="H256" s="32">
        <f t="shared" si="53"/>
        <v>1</v>
      </c>
      <c r="I256" s="32"/>
      <c r="J256" s="32"/>
      <c r="K256" s="32"/>
      <c r="L256" s="32"/>
      <c r="N256" s="132" t="str">
        <f>A65</f>
        <v>Robert Lenz</v>
      </c>
      <c r="O256" s="91"/>
    </row>
    <row r="257" spans="1:15" ht="13.5" customHeight="1">
      <c r="A257" s="23"/>
      <c r="B257" s="23"/>
      <c r="C257" s="37"/>
      <c r="D257" s="37"/>
      <c r="E257" s="37"/>
      <c r="F257" s="32"/>
      <c r="G257" s="32"/>
      <c r="H257" s="32"/>
      <c r="I257" s="32"/>
      <c r="J257" s="32"/>
      <c r="K257" s="32"/>
      <c r="L257" s="32"/>
      <c r="N257" s="123"/>
      <c r="O257" s="91"/>
    </row>
    <row r="258" spans="1:15" ht="19.5" customHeight="1">
      <c r="A258" s="117" t="s">
        <v>762</v>
      </c>
      <c r="B258" s="84"/>
      <c r="C258" s="84"/>
      <c r="D258" s="84"/>
      <c r="E258" s="84"/>
      <c r="F258" s="84"/>
      <c r="G258" s="84"/>
      <c r="H258" s="84"/>
      <c r="I258" s="84"/>
      <c r="J258" s="84"/>
      <c r="K258" s="84"/>
      <c r="L258" s="84"/>
      <c r="M258" s="84"/>
      <c r="N258" s="214"/>
      <c r="O258" s="91"/>
    </row>
    <row r="259" spans="1:15" ht="13.5" customHeight="1">
      <c r="A259" s="75" t="s">
        <v>743</v>
      </c>
      <c r="B259" s="18"/>
      <c r="C259" s="19" t="s">
        <v>530</v>
      </c>
      <c r="D259" s="273" t="s">
        <v>531</v>
      </c>
      <c r="E259" s="273" t="s">
        <v>532</v>
      </c>
      <c r="F259" s="20" t="s">
        <v>533</v>
      </c>
      <c r="G259" s="20" t="s">
        <v>534</v>
      </c>
      <c r="H259" s="20" t="s">
        <v>538</v>
      </c>
      <c r="I259" s="273" t="s">
        <v>539</v>
      </c>
      <c r="J259" s="273" t="s">
        <v>540</v>
      </c>
      <c r="K259" s="273"/>
      <c r="L259" s="273"/>
      <c r="M259" s="21"/>
      <c r="N259" s="24"/>
      <c r="O259" s="91"/>
    </row>
    <row r="260" spans="1:15" ht="13.5" customHeight="1">
      <c r="A260" s="6" t="str">
        <f>Iscritti!B63</f>
        <v>Michael Stolzenberg</v>
      </c>
      <c r="B260" s="24"/>
      <c r="C260" s="38">
        <f>3*E260+F260</f>
        <v>1</v>
      </c>
      <c r="D260" s="43">
        <f>SUM(E260:G260)</f>
        <v>3</v>
      </c>
      <c r="E260" s="43">
        <f>SUM(F265+F267+F269)</f>
        <v>0</v>
      </c>
      <c r="F260" s="43">
        <f>SUM(G265+G267+G269)</f>
        <v>1</v>
      </c>
      <c r="G260" s="43">
        <f>SUM(H265+H267+H269)</f>
        <v>2</v>
      </c>
      <c r="H260" s="47">
        <f>SUM(D265,D267,D269)</f>
        <v>4</v>
      </c>
      <c r="I260" s="47">
        <f>SUM(E265,E267,E269)</f>
        <v>6</v>
      </c>
      <c r="J260" s="43">
        <f>H260-I260</f>
        <v>-2</v>
      </c>
      <c r="K260" s="25">
        <f>(C260*10000)+(J260*100)+H260</f>
        <v>9804</v>
      </c>
      <c r="L260" s="25" t="str">
        <f>+A260</f>
        <v>Michael Stolzenberg</v>
      </c>
      <c r="M260" s="25">
        <f>LARGE(K260:K265,1)</f>
        <v>59604</v>
      </c>
      <c r="N260" s="137" t="str">
        <f>IF(SUM(C260:C263)=0,"",VLOOKUP(M260,K260:L263,2,FALSE))</f>
        <v>Marco Midoro</v>
      </c>
      <c r="O260" s="91"/>
    </row>
    <row r="261" spans="1:15" ht="13.5" customHeight="1">
      <c r="A261" s="6" t="str">
        <f>Iscritti!B64</f>
        <v>Gerardo Patruno</v>
      </c>
      <c r="B261" s="24"/>
      <c r="C261" s="38">
        <f>3*E261+F261</f>
        <v>5</v>
      </c>
      <c r="D261" s="43">
        <f>SUM(E261:G261)</f>
        <v>3</v>
      </c>
      <c r="E261" s="43">
        <f>SUM(F266+H267+F270)</f>
        <v>1</v>
      </c>
      <c r="F261" s="43">
        <f>SUM(G266+G267+G270)</f>
        <v>2</v>
      </c>
      <c r="G261" s="43">
        <f>SUM(H266+F267+H270)</f>
        <v>0</v>
      </c>
      <c r="H261" s="47">
        <f>SUM(D266,E267,D270)</f>
        <v>9</v>
      </c>
      <c r="I261" s="47">
        <f>SUM(E266,D267,E270)</f>
        <v>3</v>
      </c>
      <c r="J261" s="43">
        <f>H261-I261</f>
        <v>6</v>
      </c>
      <c r="K261" s="25">
        <f>(C261*10000)+(J261*100)+H261</f>
        <v>50609</v>
      </c>
      <c r="L261" s="25" t="str">
        <f>+A261</f>
        <v>Gerardo Patruno</v>
      </c>
      <c r="M261" s="25">
        <f>LARGE(K260:K265,2)</f>
        <v>50609</v>
      </c>
      <c r="N261" s="137" t="str">
        <f>IF(SUM(C260:C263)=0,"",VLOOKUP(M261,K260:L263,2,FALSE))</f>
        <v>Gerardo Patruno</v>
      </c>
      <c r="O261" s="91"/>
    </row>
    <row r="262" spans="1:15" ht="13.5" customHeight="1">
      <c r="A262" s="6" t="str">
        <f>Iscritti!B100</f>
        <v>Pier Luigi Signoretti</v>
      </c>
      <c r="B262" s="24"/>
      <c r="C262" s="38">
        <f>3*E262+F262</f>
        <v>4</v>
      </c>
      <c r="D262" s="43">
        <f>SUM(E262:G262)</f>
        <v>3</v>
      </c>
      <c r="E262" s="43">
        <f>SUM(H265+F268+H270)</f>
        <v>1</v>
      </c>
      <c r="F262" s="43">
        <f>SUM(G265+G268+G270)</f>
        <v>1</v>
      </c>
      <c r="G262" s="43">
        <f>SUM(F265+H268+F270)</f>
        <v>1</v>
      </c>
      <c r="H262" s="47">
        <f>SUM(E265,D268,E270)</f>
        <v>2</v>
      </c>
      <c r="I262" s="47">
        <f>SUM(D265,E268,D270)</f>
        <v>2</v>
      </c>
      <c r="J262" s="43">
        <f>H262-I262</f>
        <v>0</v>
      </c>
      <c r="K262" s="25">
        <f>(C262*10000)+(J262*100)+H262</f>
        <v>40002</v>
      </c>
      <c r="L262" s="25" t="str">
        <f>+A262</f>
        <v>Pier Luigi Signoretti</v>
      </c>
      <c r="M262" s="25">
        <f>LARGE(K260:K265,3)</f>
        <v>40002</v>
      </c>
      <c r="N262" s="137" t="str">
        <f>IF(SUM(C260:C263)=0,"",VLOOKUP(M262,K260:L263,2,FALSE))</f>
        <v>Pier Luigi Signoretti</v>
      </c>
      <c r="O262" s="91"/>
    </row>
    <row r="263" spans="1:15" ht="13.5" customHeight="1">
      <c r="A263" s="6" t="str">
        <f>Iscritti!B102</f>
        <v>Marco Midoro</v>
      </c>
      <c r="B263" s="24"/>
      <c r="C263" s="38">
        <f>3*E263+F263</f>
        <v>6</v>
      </c>
      <c r="D263" s="43">
        <f>SUM(E263:G263)</f>
        <v>3</v>
      </c>
      <c r="E263" s="43">
        <f>SUM(H266+H268+H269)</f>
        <v>2</v>
      </c>
      <c r="F263" s="43">
        <f>SUM(G266+G268+G269)</f>
        <v>0</v>
      </c>
      <c r="G263" s="43">
        <f>SUM(F266+F268+F269)</f>
        <v>1</v>
      </c>
      <c r="H263" s="47">
        <f>SUM(E266,E268,E269)</f>
        <v>4</v>
      </c>
      <c r="I263" s="47">
        <f>SUM(D266,D268,D269)</f>
        <v>8</v>
      </c>
      <c r="J263" s="43">
        <f>H263-I263</f>
        <v>-4</v>
      </c>
      <c r="K263" s="25">
        <f>(C263*10000)+(J263*100)+H263</f>
        <v>59604</v>
      </c>
      <c r="L263" s="25" t="str">
        <f>+A263</f>
        <v>Marco Midoro</v>
      </c>
      <c r="M263" s="25">
        <f>LARGE(K260:K265,4)</f>
        <v>9804</v>
      </c>
      <c r="N263" s="137" t="str">
        <f>IF(SUM(C260:C263)=0,"",VLOOKUP(M263,K260:L263,2,FALSE))</f>
        <v>Michael Stolzenberg</v>
      </c>
      <c r="O263" s="91"/>
    </row>
    <row r="264" spans="1:15" ht="13.5" customHeight="1" thickBot="1">
      <c r="A264" s="18" t="s">
        <v>542</v>
      </c>
      <c r="B264" s="18"/>
      <c r="C264" s="273"/>
      <c r="D264" s="286" t="s">
        <v>543</v>
      </c>
      <c r="E264" s="286"/>
      <c r="F264" s="26"/>
      <c r="G264" s="27"/>
      <c r="H264" s="26"/>
      <c r="I264" s="273"/>
      <c r="J264" s="273"/>
      <c r="K264" s="273"/>
      <c r="L264" s="273"/>
      <c r="M264" s="55"/>
      <c r="N264" s="213" t="s">
        <v>713</v>
      </c>
      <c r="O264" s="91"/>
    </row>
    <row r="265" spans="1:15" ht="13.5" customHeight="1" thickBot="1">
      <c r="A265" s="31" t="str">
        <f>A260</f>
        <v>Michael Stolzenberg</v>
      </c>
      <c r="B265" s="31" t="str">
        <f>A262</f>
        <v>Pier Luigi Signoretti</v>
      </c>
      <c r="C265" s="34"/>
      <c r="D265" s="138">
        <f>IF(Turnidomenica!E29="","",Turnidomenica!E29)</f>
        <v>1</v>
      </c>
      <c r="E265" s="138">
        <f>IF(Turnidomenica!F29="","",Turnidomenica!F29)</f>
        <v>2</v>
      </c>
      <c r="F265" s="32">
        <f t="shared" ref="F265:F270" si="54">IF(D265&gt;E265,1,0)</f>
        <v>0</v>
      </c>
      <c r="G265" s="32">
        <f t="shared" ref="G265:G270" si="55">IF(D265="",0,IF(D265=E265,1,0))</f>
        <v>0</v>
      </c>
      <c r="H265" s="32">
        <f t="shared" ref="H265:H270" si="56">IF(D265&lt;E265,1,0)</f>
        <v>1</v>
      </c>
      <c r="I265" s="32"/>
      <c r="J265" s="32"/>
      <c r="K265" s="32"/>
      <c r="L265" s="32"/>
      <c r="M265" s="120"/>
      <c r="N265" s="121" t="str">
        <f>A81</f>
        <v>Alessio Tacchia</v>
      </c>
      <c r="O265" s="91"/>
    </row>
    <row r="266" spans="1:15" ht="13.5" customHeight="1" thickBot="1">
      <c r="A266" s="31" t="str">
        <f>A261</f>
        <v>Gerardo Patruno</v>
      </c>
      <c r="B266" s="31" t="str">
        <f>A263</f>
        <v>Marco Midoro</v>
      </c>
      <c r="C266" s="37"/>
      <c r="D266" s="138">
        <f>IF(Turnidomenica!E30="","",Turnidomenica!E30)</f>
        <v>7</v>
      </c>
      <c r="E266" s="138">
        <f>IF(Turnidomenica!F30="","",Turnidomenica!F30)</f>
        <v>1</v>
      </c>
      <c r="F266" s="32">
        <f t="shared" si="54"/>
        <v>1</v>
      </c>
      <c r="G266" s="32">
        <f t="shared" si="55"/>
        <v>0</v>
      </c>
      <c r="H266" s="32">
        <f t="shared" si="56"/>
        <v>0</v>
      </c>
      <c r="I266" s="32"/>
      <c r="J266" s="32"/>
      <c r="K266" s="32"/>
      <c r="L266" s="32"/>
      <c r="M266" s="120"/>
      <c r="N266" s="121" t="str">
        <f>A122</f>
        <v>Enrico Giannarelli</v>
      </c>
      <c r="O266" s="91"/>
    </row>
    <row r="267" spans="1:15" ht="13.5" customHeight="1" thickBot="1">
      <c r="A267" s="31" t="str">
        <f>A260</f>
        <v>Michael Stolzenberg</v>
      </c>
      <c r="B267" s="31" t="str">
        <f>A261</f>
        <v>Gerardo Patruno</v>
      </c>
      <c r="C267" s="37"/>
      <c r="D267" s="138">
        <f>IF(Turnidomenica!E113="","",Turnidomenica!E113)</f>
        <v>2</v>
      </c>
      <c r="E267" s="138">
        <f>IF(Turnidomenica!F113="","",Turnidomenica!F113)</f>
        <v>2</v>
      </c>
      <c r="F267" s="32">
        <f t="shared" si="54"/>
        <v>0</v>
      </c>
      <c r="G267" s="32">
        <f t="shared" si="55"/>
        <v>1</v>
      </c>
      <c r="H267" s="32">
        <f t="shared" si="56"/>
        <v>0</v>
      </c>
      <c r="I267" s="32"/>
      <c r="J267" s="32"/>
      <c r="K267" s="32"/>
      <c r="L267" s="32"/>
      <c r="M267" s="120"/>
      <c r="N267" s="121" t="str">
        <f>Veterani!A50</f>
        <v>Gunther Bamberzky</v>
      </c>
      <c r="O267" s="91"/>
    </row>
    <row r="268" spans="1:15" ht="13.5" customHeight="1" thickBot="1">
      <c r="A268" s="31" t="str">
        <f>A262</f>
        <v>Pier Luigi Signoretti</v>
      </c>
      <c r="B268" s="31" t="str">
        <f>A263</f>
        <v>Marco Midoro</v>
      </c>
      <c r="C268" s="37"/>
      <c r="D268" s="138">
        <f>IF(Turnidomenica!E114="","",Turnidomenica!E114)</f>
        <v>0</v>
      </c>
      <c r="E268" s="138">
        <f>IF(Turnidomenica!F114="","",Turnidomenica!F114)</f>
        <v>1</v>
      </c>
      <c r="F268" s="32">
        <f t="shared" si="54"/>
        <v>0</v>
      </c>
      <c r="G268" s="32">
        <f t="shared" si="55"/>
        <v>0</v>
      </c>
      <c r="H268" s="32">
        <f t="shared" si="56"/>
        <v>1</v>
      </c>
      <c r="I268" s="32"/>
      <c r="J268" s="32"/>
      <c r="K268" s="32"/>
      <c r="L268" s="32"/>
      <c r="M268" s="83"/>
      <c r="N268" s="121" t="str">
        <f>Veterani!A51</f>
        <v>Carlo Alessi</v>
      </c>
      <c r="O268" s="91"/>
    </row>
    <row r="269" spans="1:15" ht="13.5" customHeight="1" thickBot="1">
      <c r="A269" s="31" t="str">
        <f>A260</f>
        <v>Michael Stolzenberg</v>
      </c>
      <c r="B269" s="31" t="str">
        <f>A263</f>
        <v>Marco Midoro</v>
      </c>
      <c r="C269" s="37"/>
      <c r="D269" s="138">
        <f>IF(Turnidomenica!E197="","",Turnidomenica!E197)</f>
        <v>1</v>
      </c>
      <c r="E269" s="138">
        <f>IF(Turnidomenica!F197="","",Turnidomenica!F197)</f>
        <v>2</v>
      </c>
      <c r="F269" s="32">
        <f t="shared" si="54"/>
        <v>0</v>
      </c>
      <c r="G269" s="32">
        <f t="shared" si="55"/>
        <v>0</v>
      </c>
      <c r="H269" s="32">
        <f t="shared" si="56"/>
        <v>1</v>
      </c>
      <c r="I269" s="32"/>
      <c r="J269" s="32"/>
      <c r="K269" s="32"/>
      <c r="L269" s="32"/>
      <c r="N269" s="132" t="str">
        <f>A66</f>
        <v>Riccardo Schito</v>
      </c>
      <c r="O269" s="91"/>
    </row>
    <row r="270" spans="1:15" ht="13.5" customHeight="1" thickBot="1">
      <c r="A270" s="31" t="str">
        <f>A261</f>
        <v>Gerardo Patruno</v>
      </c>
      <c r="B270" s="31" t="str">
        <f>A262</f>
        <v>Pier Luigi Signoretti</v>
      </c>
      <c r="C270" s="37"/>
      <c r="D270" s="138">
        <f>IF(Turnidomenica!E198="","",Turnidomenica!E198)</f>
        <v>0</v>
      </c>
      <c r="E270" s="138">
        <f>IF(Turnidomenica!F198="","",Turnidomenica!F198)</f>
        <v>0</v>
      </c>
      <c r="F270" s="32">
        <f t="shared" si="54"/>
        <v>0</v>
      </c>
      <c r="G270" s="32">
        <f t="shared" si="55"/>
        <v>1</v>
      </c>
      <c r="H270" s="32">
        <f t="shared" si="56"/>
        <v>0</v>
      </c>
      <c r="I270" s="32"/>
      <c r="J270" s="32"/>
      <c r="K270" s="32"/>
      <c r="L270" s="32"/>
      <c r="N270" s="132" t="str">
        <f>A67</f>
        <v>Luca Converti</v>
      </c>
      <c r="O270" s="91"/>
    </row>
    <row r="271" spans="1:15" ht="13.5" customHeight="1">
      <c r="A271" s="23"/>
      <c r="B271" s="23"/>
      <c r="C271" s="37"/>
      <c r="D271" s="37"/>
      <c r="E271" s="37"/>
      <c r="F271" s="32"/>
      <c r="G271" s="32"/>
      <c r="H271" s="32"/>
      <c r="I271" s="32"/>
      <c r="J271" s="32"/>
      <c r="K271" s="32"/>
      <c r="L271" s="32"/>
      <c r="N271" s="123"/>
      <c r="O271" s="91"/>
    </row>
    <row r="272" spans="1:15" ht="19.5" customHeight="1">
      <c r="A272" s="96" t="s">
        <v>763</v>
      </c>
      <c r="B272" s="84"/>
      <c r="C272" s="84"/>
      <c r="D272" s="84"/>
      <c r="E272" s="84"/>
      <c r="F272" s="84"/>
      <c r="G272" s="97"/>
      <c r="H272" s="154"/>
      <c r="I272" s="154"/>
      <c r="J272" s="154"/>
      <c r="K272" s="154"/>
      <c r="L272" s="154"/>
      <c r="M272" s="154"/>
      <c r="N272" s="215"/>
      <c r="O272" s="91"/>
    </row>
    <row r="273" spans="1:18" ht="13.5" customHeight="1" thickBot="1">
      <c r="A273" s="55" t="s">
        <v>764</v>
      </c>
      <c r="B273" s="55" t="s">
        <v>765</v>
      </c>
      <c r="C273" s="53"/>
      <c r="D273" s="286" t="s">
        <v>543</v>
      </c>
      <c r="E273" s="286"/>
      <c r="F273" s="287" t="s">
        <v>712</v>
      </c>
      <c r="G273" s="287"/>
      <c r="H273" s="287"/>
      <c r="I273" s="287"/>
      <c r="J273" s="287"/>
      <c r="K273" s="54"/>
      <c r="L273" s="54"/>
      <c r="M273" s="55"/>
      <c r="N273" s="213" t="s">
        <v>713</v>
      </c>
      <c r="O273" s="91"/>
    </row>
    <row r="274" spans="1:18" ht="13.5" customHeight="1" thickBot="1">
      <c r="A274" s="158" t="str">
        <f>N163</f>
        <v>Sergio Ramos</v>
      </c>
      <c r="B274" s="139" t="str">
        <f>N247</f>
        <v>Marcello Bodin de Chatelard</v>
      </c>
      <c r="C274" s="141"/>
      <c r="D274" s="138">
        <f>IF(Turnidomenica!E263="","",Turnidomenica!E263)</f>
        <v>5</v>
      </c>
      <c r="E274" s="138">
        <f>IF(Turnidomenica!F263="","",Turnidomenica!F263)</f>
        <v>1</v>
      </c>
      <c r="F274" s="288" t="str">
        <f t="shared" ref="F274:F279" si="57">IF(D274&gt;E274,A274,IF(OR(D274=E274),"Spareggio",B274))</f>
        <v>Sergio Ramos</v>
      </c>
      <c r="G274" s="288"/>
      <c r="H274" s="288"/>
      <c r="I274" s="288"/>
      <c r="J274" s="288"/>
      <c r="K274" s="57"/>
      <c r="L274" s="230" t="str">
        <f t="shared" ref="L274:L279" si="58">IF(D274&lt;E274,A274,IF(OR(D274=E274),"spareggio",B274))</f>
        <v>Marcello Bodin de Chatelard</v>
      </c>
      <c r="M274" s="58"/>
      <c r="N274" s="140" t="str">
        <f>N162</f>
        <v>Alex Iorio</v>
      </c>
      <c r="O274" s="91"/>
    </row>
    <row r="275" spans="1:18" ht="13.5" customHeight="1" thickBot="1">
      <c r="A275" s="159" t="str">
        <f>N121</f>
        <v>Alessandro Mastropasqua</v>
      </c>
      <c r="B275" s="139" t="str">
        <f>N205</f>
        <v>Marco Bonciani</v>
      </c>
      <c r="C275" s="142"/>
      <c r="D275" s="138">
        <f>IF(Turnidomenica!E264="","",Turnidomenica!E264)</f>
        <v>1</v>
      </c>
      <c r="E275" s="138">
        <f>IF(Turnidomenica!F264="","",Turnidomenica!F264)</f>
        <v>0</v>
      </c>
      <c r="F275" s="288" t="str">
        <f t="shared" si="57"/>
        <v>Alessandro Mastropasqua</v>
      </c>
      <c r="G275" s="288"/>
      <c r="H275" s="288"/>
      <c r="I275" s="288"/>
      <c r="J275" s="288"/>
      <c r="K275" s="57"/>
      <c r="L275" s="230" t="str">
        <f t="shared" si="58"/>
        <v>Marco Bonciani</v>
      </c>
      <c r="M275" s="58"/>
      <c r="N275" s="140" t="str">
        <f>N176</f>
        <v>Luca Zambello</v>
      </c>
      <c r="O275" s="91"/>
    </row>
    <row r="276" spans="1:18" ht="13.5" customHeight="1" thickBot="1">
      <c r="A276" s="159" t="str">
        <f>N135</f>
        <v>Bjorn Kegenbein</v>
      </c>
      <c r="B276" s="139" t="str">
        <f>N219</f>
        <v>Florian Giaux</v>
      </c>
      <c r="C276" s="142"/>
      <c r="D276" s="138">
        <f>IF(Turnidomenica!E265="","",Turnidomenica!E265)</f>
        <v>4</v>
      </c>
      <c r="E276" s="138">
        <f>IF(Turnidomenica!F265="","",Turnidomenica!F265)</f>
        <v>2</v>
      </c>
      <c r="F276" s="288" t="str">
        <f t="shared" si="57"/>
        <v>Bjorn Kegenbein</v>
      </c>
      <c r="G276" s="288"/>
      <c r="H276" s="288"/>
      <c r="I276" s="288"/>
      <c r="J276" s="288"/>
      <c r="K276" s="57"/>
      <c r="L276" s="230" t="str">
        <f t="shared" si="58"/>
        <v>Florian Giaux</v>
      </c>
      <c r="M276" s="58"/>
      <c r="N276" s="140" t="str">
        <f>N190</f>
        <v>Axel Donval</v>
      </c>
      <c r="O276" s="91"/>
    </row>
    <row r="277" spans="1:18" ht="13.5" customHeight="1" thickBot="1">
      <c r="A277" s="160" t="str">
        <f>N149</f>
        <v>Maurizio Jon Scotta</v>
      </c>
      <c r="B277" s="139" t="str">
        <f>N233</f>
        <v>Rosario Ifrigerio</v>
      </c>
      <c r="C277" s="142"/>
      <c r="D277" s="138">
        <f>IF(Turnidomenica!E266="","",Turnidomenica!E266)</f>
        <v>2</v>
      </c>
      <c r="E277" s="138">
        <f>IF(Turnidomenica!F266="","",Turnidomenica!F266)</f>
        <v>1</v>
      </c>
      <c r="F277" s="288" t="str">
        <f t="shared" si="57"/>
        <v>Maurizio Jon Scotta</v>
      </c>
      <c r="G277" s="288"/>
      <c r="H277" s="288"/>
      <c r="I277" s="288"/>
      <c r="J277" s="288"/>
      <c r="K277" s="57"/>
      <c r="L277" s="230" t="str">
        <f t="shared" si="58"/>
        <v>Rosario Ifrigerio</v>
      </c>
      <c r="M277" s="58"/>
      <c r="N277" s="140" t="str">
        <f>N8</f>
        <v>Juan Noguera</v>
      </c>
      <c r="O277" s="91"/>
    </row>
    <row r="278" spans="1:18" ht="13.5" customHeight="1" thickBot="1">
      <c r="A278" s="160" t="str">
        <f>N107</f>
        <v>Alberto Recano</v>
      </c>
      <c r="B278" s="139" t="str">
        <f>N191</f>
        <v>Carlo Ciraolo</v>
      </c>
      <c r="C278" s="142"/>
      <c r="D278" s="138">
        <f>IF(Turnidomenica!E267="","",Turnidomenica!E267)</f>
        <v>4</v>
      </c>
      <c r="E278" s="138">
        <f>IF(Turnidomenica!F267="","",Turnidomenica!F267)</f>
        <v>3</v>
      </c>
      <c r="F278" s="288" t="str">
        <f t="shared" si="57"/>
        <v>Alberto Recano</v>
      </c>
      <c r="G278" s="288"/>
      <c r="H278" s="288"/>
      <c r="I278" s="288"/>
      <c r="J278" s="288"/>
      <c r="K278" s="57"/>
      <c r="L278" s="230" t="str">
        <f t="shared" si="58"/>
        <v>Carlo Ciraolo</v>
      </c>
      <c r="M278" s="58"/>
      <c r="N278" s="140" t="str">
        <f>N22</f>
        <v>Luca Colangelo</v>
      </c>
      <c r="O278" s="91"/>
    </row>
    <row r="279" spans="1:18" ht="13.5" customHeight="1" thickBot="1">
      <c r="A279" s="160" t="str">
        <f>N177</f>
        <v>Roderick Vassallo</v>
      </c>
      <c r="B279" s="139" t="str">
        <f>N261</f>
        <v>Gerardo Patruno</v>
      </c>
      <c r="C279" s="142"/>
      <c r="D279" s="138">
        <f>IF(Turnidomenica!E268="","",Turnidomenica!E268)</f>
        <v>0</v>
      </c>
      <c r="E279" s="138">
        <f>IF(Turnidomenica!F268="","",Turnidomenica!F268)</f>
        <v>3</v>
      </c>
      <c r="F279" s="288" t="str">
        <f t="shared" si="57"/>
        <v>Gerardo Patruno</v>
      </c>
      <c r="G279" s="288"/>
      <c r="H279" s="288"/>
      <c r="I279" s="288"/>
      <c r="J279" s="288"/>
      <c r="K279" s="57"/>
      <c r="L279" s="230" t="str">
        <f t="shared" si="58"/>
        <v>Roderick Vassallo</v>
      </c>
      <c r="M279" s="58"/>
      <c r="N279" s="140" t="str">
        <f>N36</f>
        <v>Christian Haas</v>
      </c>
      <c r="O279" s="91"/>
    </row>
    <row r="280" spans="1:18" ht="13.5" customHeight="1">
      <c r="A280" s="23"/>
      <c r="B280" s="23"/>
      <c r="C280" s="37"/>
      <c r="D280" s="37"/>
      <c r="E280" s="37"/>
      <c r="F280" s="32"/>
      <c r="G280" s="32"/>
      <c r="H280" s="32"/>
      <c r="I280" s="32"/>
      <c r="J280" s="32"/>
      <c r="K280" s="32"/>
      <c r="L280" s="32"/>
      <c r="N280" s="123"/>
      <c r="O280" s="91"/>
    </row>
    <row r="281" spans="1:18" ht="19.5" customHeight="1">
      <c r="A281" s="96" t="s">
        <v>766</v>
      </c>
      <c r="B281" s="84"/>
      <c r="C281" s="84"/>
      <c r="D281" s="84"/>
      <c r="E281" s="84"/>
      <c r="F281" s="84"/>
      <c r="G281" s="97"/>
      <c r="H281" s="154"/>
      <c r="I281" s="154"/>
      <c r="J281" s="154"/>
      <c r="K281" s="154"/>
      <c r="L281" s="154"/>
      <c r="M281" s="154"/>
      <c r="N281" s="215"/>
      <c r="O281" s="63"/>
    </row>
    <row r="282" spans="1:18" ht="13.5" customHeight="1" thickBot="1">
      <c r="A282" s="55" t="s">
        <v>764</v>
      </c>
      <c r="B282" s="55" t="s">
        <v>765</v>
      </c>
      <c r="C282" s="53"/>
      <c r="D282" s="286" t="s">
        <v>543</v>
      </c>
      <c r="E282" s="286"/>
      <c r="F282" s="287" t="s">
        <v>712</v>
      </c>
      <c r="G282" s="287"/>
      <c r="H282" s="287"/>
      <c r="I282" s="287"/>
      <c r="J282" s="287"/>
      <c r="K282" s="54"/>
      <c r="L282" s="54"/>
      <c r="M282" s="55"/>
      <c r="N282" s="213" t="s">
        <v>713</v>
      </c>
      <c r="O282" s="63"/>
    </row>
    <row r="283" spans="1:18" ht="13.5" customHeight="1" thickBot="1">
      <c r="A283" s="158" t="str">
        <f>N8</f>
        <v>Juan Noguera</v>
      </c>
      <c r="B283" s="139" t="str">
        <f>F274</f>
        <v>Sergio Ramos</v>
      </c>
      <c r="C283" s="141"/>
      <c r="D283" s="138">
        <f>IF(Turnidomenica!E303="","",Turnidomenica!E303)</f>
        <v>2</v>
      </c>
      <c r="E283" s="138">
        <f>IF(Turnidomenica!F303="","",Turnidomenica!F303)</f>
        <v>1</v>
      </c>
      <c r="F283" s="288" t="str">
        <f>IF(D283&gt;E283,A283,IF(OR(D283=E283),"Spareggio",B283))</f>
        <v>Juan Noguera</v>
      </c>
      <c r="G283" s="288"/>
      <c r="H283" s="288"/>
      <c r="I283" s="288"/>
      <c r="J283" s="288"/>
      <c r="K283" s="57"/>
      <c r="L283" s="230" t="str">
        <f t="shared" ref="L283:L298" si="59">IF(D283&lt;E283,A283,IF(OR(D283=E283),"spareggio",B283))</f>
        <v>Sergio Ramos</v>
      </c>
      <c r="M283" s="58"/>
      <c r="N283" s="140" t="str">
        <f>L343</f>
        <v>Giovanni Francavilla</v>
      </c>
      <c r="O283" s="63"/>
      <c r="P283" s="4"/>
      <c r="Q283" s="4"/>
      <c r="R283" s="4"/>
    </row>
    <row r="284" spans="1:18" ht="13.5" customHeight="1" thickBot="1">
      <c r="A284" s="159" t="str">
        <f>N218</f>
        <v>Massimo Cremona</v>
      </c>
      <c r="B284" s="139" t="str">
        <f>N232</f>
        <v>Edoardo Bellotto</v>
      </c>
      <c r="C284" s="142"/>
      <c r="D284" s="138">
        <f>IF(Turnidomenica!E304="","",Turnidomenica!E304)</f>
        <v>5</v>
      </c>
      <c r="E284" s="138">
        <f>IF(Turnidomenica!F304="","",Turnidomenica!F304)</f>
        <v>2</v>
      </c>
      <c r="F284" s="288" t="str">
        <f>IF(D284&gt;E284,A284,IF(OR(D284=E284),"Spareggio",B284))</f>
        <v>Massimo Cremona</v>
      </c>
      <c r="G284" s="288"/>
      <c r="H284" s="288"/>
      <c r="I284" s="288"/>
      <c r="J284" s="288"/>
      <c r="K284" s="57"/>
      <c r="L284" s="230" t="str">
        <f t="shared" si="59"/>
        <v>Edoardo Bellotto</v>
      </c>
      <c r="M284" s="58"/>
      <c r="N284" s="140" t="str">
        <f t="shared" ref="N284:N289" si="60">L274</f>
        <v>Marcello Bodin de Chatelard</v>
      </c>
      <c r="O284" s="63"/>
      <c r="P284" s="4"/>
      <c r="Q284" s="4"/>
      <c r="R284" s="4"/>
    </row>
    <row r="285" spans="1:18" ht="13.5" customHeight="1" thickBot="1">
      <c r="A285" s="160" t="str">
        <f>N120</f>
        <v>Enrico Giannarelli</v>
      </c>
      <c r="B285" s="139" t="str">
        <f>N79</f>
        <v>Mauro Salvati</v>
      </c>
      <c r="C285" s="142"/>
      <c r="D285" s="138">
        <f>IF(Turnidomenica!E305="","",Turnidomenica!E305)</f>
        <v>2</v>
      </c>
      <c r="E285" s="138">
        <f>IF(Turnidomenica!F305="","",Turnidomenica!F305)</f>
        <v>5</v>
      </c>
      <c r="F285" s="288" t="str">
        <f>IF(D285&gt;E285,A285,IF(OR(D285=E285),"Spareggio",B285))</f>
        <v>Mauro Salvati</v>
      </c>
      <c r="G285" s="288"/>
      <c r="H285" s="288"/>
      <c r="I285" s="288"/>
      <c r="J285" s="288"/>
      <c r="K285" s="57"/>
      <c r="L285" s="230" t="str">
        <f t="shared" si="59"/>
        <v>Enrico Giannarelli</v>
      </c>
      <c r="M285" s="58"/>
      <c r="N285" s="140" t="str">
        <f t="shared" si="60"/>
        <v>Marco Bonciani</v>
      </c>
      <c r="O285" s="101"/>
      <c r="P285" s="4"/>
      <c r="Q285" s="4"/>
      <c r="R285" s="4"/>
    </row>
    <row r="286" spans="1:18" ht="13.5" customHeight="1" thickBot="1">
      <c r="A286" s="160" t="str">
        <f>N106</f>
        <v>Emanuele Licheri</v>
      </c>
      <c r="B286" s="139" t="str">
        <f>N93</f>
        <v>Justin Leroy</v>
      </c>
      <c r="C286" s="142"/>
      <c r="D286" s="138">
        <f>IF(Turnidomenica!E306="","",Turnidomenica!E306)</f>
        <v>2</v>
      </c>
      <c r="E286" s="138">
        <f>IF(Turnidomenica!F306="","",Turnidomenica!F306)</f>
        <v>1</v>
      </c>
      <c r="F286" s="288" t="str">
        <f>IF(D286&gt;E286,A286,IF(OR(D286=E286),"Spareggio",B286))</f>
        <v>Emanuele Licheri</v>
      </c>
      <c r="G286" s="288"/>
      <c r="H286" s="288"/>
      <c r="I286" s="288"/>
      <c r="J286" s="288"/>
      <c r="K286" s="57"/>
      <c r="L286" s="230" t="str">
        <f t="shared" si="59"/>
        <v>Justin Leroy</v>
      </c>
      <c r="M286" s="58"/>
      <c r="N286" s="140" t="str">
        <f t="shared" si="60"/>
        <v>Florian Giaux</v>
      </c>
      <c r="O286" s="63"/>
      <c r="P286" s="4"/>
      <c r="Q286" s="4"/>
      <c r="R286" s="4"/>
    </row>
    <row r="287" spans="1:18" ht="13.5" customHeight="1" thickBot="1">
      <c r="A287" s="160" t="str">
        <f>N64</f>
        <v>Massimiliano Nastasi</v>
      </c>
      <c r="B287" s="139" t="str">
        <f>F275</f>
        <v>Alessandro Mastropasqua</v>
      </c>
      <c r="C287" s="141"/>
      <c r="D287" s="138">
        <f>IF(Turnidomenica!E307="","",Turnidomenica!E307)</f>
        <v>7</v>
      </c>
      <c r="E287" s="138">
        <f>IF(Turnidomenica!F307="","",Turnidomenica!F307)</f>
        <v>1</v>
      </c>
      <c r="F287" s="288" t="str">
        <f>IF(D287&gt;E287,A287,IF(OR(D287=E287),"Spareggio",B287))</f>
        <v>Massimiliano Nastasi</v>
      </c>
      <c r="G287" s="288"/>
      <c r="H287" s="288"/>
      <c r="I287" s="288"/>
      <c r="J287" s="288"/>
      <c r="K287" s="57"/>
      <c r="L287" s="230" t="str">
        <f t="shared" si="59"/>
        <v>Alessandro Mastropasqua</v>
      </c>
      <c r="M287" s="58"/>
      <c r="N287" s="140" t="str">
        <f t="shared" si="60"/>
        <v>Rosario Ifrigerio</v>
      </c>
      <c r="O287" s="63"/>
      <c r="P287" s="4"/>
      <c r="Q287" s="4"/>
      <c r="R287" s="4"/>
    </row>
    <row r="288" spans="1:18" ht="13.5" customHeight="1" thickBot="1">
      <c r="A288" s="159" t="str">
        <f>N162</f>
        <v>Alex Iorio</v>
      </c>
      <c r="B288" s="139" t="str">
        <f>N37</f>
        <v>Augusto Vagnoni</v>
      </c>
      <c r="C288" s="142"/>
      <c r="D288" s="138">
        <f>IF(Turnidomenica!E308="","",Turnidomenica!E308)</f>
        <v>2</v>
      </c>
      <c r="E288" s="138">
        <f>IF(Turnidomenica!F308="","",Turnidomenica!F308)</f>
        <v>1</v>
      </c>
      <c r="F288" s="288" t="str">
        <f t="shared" ref="F288:F298" si="61">IF(D288&gt;E288,A288,IF(OR(D288=E288),"Spareggio",B288))</f>
        <v>Alex Iorio</v>
      </c>
      <c r="G288" s="288"/>
      <c r="H288" s="288"/>
      <c r="I288" s="288"/>
      <c r="J288" s="288"/>
      <c r="K288" s="57"/>
      <c r="L288" s="230" t="str">
        <f t="shared" si="59"/>
        <v>Augusto Vagnoni</v>
      </c>
      <c r="M288" s="58"/>
      <c r="N288" s="140" t="str">
        <f t="shared" si="60"/>
        <v>Carlo Ciraolo</v>
      </c>
      <c r="O288" s="63"/>
      <c r="P288" s="4"/>
      <c r="Q288" s="4"/>
      <c r="R288" s="4"/>
    </row>
    <row r="289" spans="1:18" ht="13.5" customHeight="1" thickBot="1">
      <c r="A289" s="159" t="str">
        <f>N176</f>
        <v>Luca Zambello</v>
      </c>
      <c r="B289" s="139" t="str">
        <f>N23</f>
        <v>Mauro Petrini</v>
      </c>
      <c r="C289" s="142"/>
      <c r="D289" s="138">
        <f>IF(Turnidomenica!E309="","",Turnidomenica!E309)</f>
        <v>6</v>
      </c>
      <c r="E289" s="138">
        <f>IF(Turnidomenica!F309="","",Turnidomenica!F309)</f>
        <v>1</v>
      </c>
      <c r="F289" s="288" t="str">
        <f t="shared" si="61"/>
        <v>Luca Zambello</v>
      </c>
      <c r="G289" s="288"/>
      <c r="H289" s="288"/>
      <c r="I289" s="288"/>
      <c r="J289" s="288"/>
      <c r="K289" s="57"/>
      <c r="L289" s="230" t="str">
        <f t="shared" si="59"/>
        <v>Mauro Petrini</v>
      </c>
      <c r="M289" s="58"/>
      <c r="N289" s="140" t="str">
        <f t="shared" si="60"/>
        <v>Roderick Vassallo</v>
      </c>
      <c r="O289" s="63"/>
      <c r="P289" s="102"/>
      <c r="Q289" s="4"/>
      <c r="R289" s="4"/>
    </row>
    <row r="290" spans="1:18" ht="13.5" customHeight="1" thickBot="1">
      <c r="A290" s="160" t="str">
        <f>N50</f>
        <v>Saverio Bari</v>
      </c>
      <c r="B290" s="139" t="str">
        <f>F276</f>
        <v>Bjorn Kegenbein</v>
      </c>
      <c r="C290" s="142"/>
      <c r="D290" s="138">
        <f>IF(Turnidomenica!E310="","",Turnidomenica!E310)</f>
        <v>3</v>
      </c>
      <c r="E290" s="138">
        <f>IF(Turnidomenica!F310="","",Turnidomenica!F310)</f>
        <v>2</v>
      </c>
      <c r="F290" s="288" t="str">
        <f t="shared" si="61"/>
        <v>Saverio Bari</v>
      </c>
      <c r="G290" s="288"/>
      <c r="H290" s="288"/>
      <c r="I290" s="288"/>
      <c r="J290" s="288"/>
      <c r="K290" s="57"/>
      <c r="L290" s="230" t="str">
        <f t="shared" si="59"/>
        <v>Bjorn Kegenbein</v>
      </c>
      <c r="M290" s="58"/>
      <c r="N290" s="140" t="str">
        <f>L344</f>
        <v>Massimo Di Cè</v>
      </c>
      <c r="O290" s="63"/>
      <c r="P290" s="4"/>
      <c r="Q290" s="4"/>
    </row>
    <row r="291" spans="1:18" ht="13.5" customHeight="1" thickBot="1">
      <c r="A291" s="160" t="str">
        <f>N36</f>
        <v>Christian Haas</v>
      </c>
      <c r="B291" s="139" t="str">
        <f>F277</f>
        <v>Maurizio Jon Scotta</v>
      </c>
      <c r="C291" s="141"/>
      <c r="D291" s="138">
        <f>IF(Turnidomenica!E311="","",Turnidomenica!E311)</f>
        <v>6</v>
      </c>
      <c r="E291" s="138">
        <f>IF(Turnidomenica!F311="","",Turnidomenica!F311)</f>
        <v>1</v>
      </c>
      <c r="F291" s="288" t="str">
        <f t="shared" si="61"/>
        <v>Christian Haas</v>
      </c>
      <c r="G291" s="288"/>
      <c r="H291" s="288"/>
      <c r="I291" s="288"/>
      <c r="J291" s="288"/>
      <c r="K291" s="57"/>
      <c r="L291" s="230" t="str">
        <f t="shared" si="59"/>
        <v>Maurizio Jon Scotta</v>
      </c>
      <c r="M291" s="58"/>
      <c r="N291" s="140" t="str">
        <f>L345</f>
        <v>Paul Naszalyi</v>
      </c>
      <c r="O291" s="63"/>
      <c r="P291" s="4"/>
      <c r="Q291" s="4"/>
      <c r="R291" s="4"/>
    </row>
    <row r="292" spans="1:18" ht="13.5" customHeight="1" thickBot="1">
      <c r="A292" s="159" t="str">
        <f>N190</f>
        <v>Axel Donval</v>
      </c>
      <c r="B292" s="139" t="str">
        <f>N260</f>
        <v>Marco Midoro</v>
      </c>
      <c r="C292" s="142"/>
      <c r="D292" s="138">
        <f>IF(Turnidomenica!E312="","",Turnidomenica!E312)</f>
        <v>2</v>
      </c>
      <c r="E292" s="138">
        <f>IF(Turnidomenica!F312="","",Turnidomenica!F312)</f>
        <v>3</v>
      </c>
      <c r="F292" s="288" t="str">
        <f t="shared" si="61"/>
        <v>Marco Midoro</v>
      </c>
      <c r="G292" s="288"/>
      <c r="H292" s="288"/>
      <c r="I292" s="288"/>
      <c r="J292" s="288"/>
      <c r="K292" s="57"/>
      <c r="L292" s="230" t="str">
        <f t="shared" si="59"/>
        <v>Axel Donval</v>
      </c>
      <c r="M292" s="58"/>
      <c r="N292" s="140" t="str">
        <f>L347</f>
        <v>Tom Horn</v>
      </c>
      <c r="O292" s="63"/>
      <c r="P292" s="4"/>
      <c r="Q292" s="4"/>
      <c r="R292" s="4"/>
    </row>
    <row r="293" spans="1:18" ht="13.5" customHeight="1" thickBot="1">
      <c r="A293" s="159" t="str">
        <f>N148</f>
        <v>Jean-Marie Amberny</v>
      </c>
      <c r="B293" s="139" t="str">
        <f>N9</f>
        <v>Vito De Benedictis</v>
      </c>
      <c r="C293" s="142"/>
      <c r="D293" s="138">
        <f>IF(Turnidomenica!E313="","",Turnidomenica!E313)</f>
        <v>3</v>
      </c>
      <c r="E293" s="138">
        <f>IF(Turnidomenica!F313="","",Turnidomenica!F313)</f>
        <v>0</v>
      </c>
      <c r="F293" s="288" t="str">
        <f t="shared" si="61"/>
        <v>Jean-Marie Amberny</v>
      </c>
      <c r="G293" s="288"/>
      <c r="H293" s="288"/>
      <c r="I293" s="288"/>
      <c r="J293" s="288"/>
      <c r="K293" s="57"/>
      <c r="L293" s="230" t="str">
        <f t="shared" si="59"/>
        <v>Vito De Benedictis</v>
      </c>
      <c r="M293" s="58"/>
      <c r="N293" s="140" t="str">
        <f>L348</f>
        <v>Paolo Bernardini</v>
      </c>
      <c r="O293" s="63"/>
      <c r="P293" s="4"/>
      <c r="Q293" s="4"/>
      <c r="R293" s="4"/>
    </row>
    <row r="294" spans="1:18" ht="13.5" customHeight="1" thickBot="1">
      <c r="A294" s="160" t="str">
        <f>N78</f>
        <v>Wolfgang Leitner</v>
      </c>
      <c r="B294" s="139" t="str">
        <f>F278</f>
        <v>Alberto Recano</v>
      </c>
      <c r="C294" s="142"/>
      <c r="D294" s="138">
        <f>IF(Turnidomenica!E314="","",Turnidomenica!E314)</f>
        <v>1</v>
      </c>
      <c r="E294" s="138">
        <f>IF(Turnidomenica!F314="","",Turnidomenica!F314)</f>
        <v>2</v>
      </c>
      <c r="F294" s="288" t="str">
        <f t="shared" si="61"/>
        <v>Alberto Recano</v>
      </c>
      <c r="G294" s="288"/>
      <c r="H294" s="288"/>
      <c r="I294" s="288"/>
      <c r="J294" s="288"/>
      <c r="K294" s="57"/>
      <c r="L294" s="230" t="str">
        <f t="shared" si="59"/>
        <v>Wolfgang Leitner</v>
      </c>
      <c r="M294" s="58"/>
      <c r="N294" s="140" t="str">
        <f>L354</f>
        <v>Luca Ciabattoni</v>
      </c>
      <c r="O294" s="63"/>
      <c r="P294" s="4"/>
      <c r="Q294" s="4"/>
      <c r="R294" s="4"/>
    </row>
    <row r="295" spans="1:18" ht="13.5" customHeight="1" thickBot="1">
      <c r="A295" s="160" t="str">
        <f>N92</f>
        <v>Simone Bertelli</v>
      </c>
      <c r="B295" s="139" t="str">
        <f>N51</f>
        <v>Alessandro Subazzoli</v>
      </c>
      <c r="C295" s="141"/>
      <c r="D295" s="138">
        <f>IF(Turnidomenica!E315="","",Turnidomenica!E315)</f>
        <v>5</v>
      </c>
      <c r="E295" s="138">
        <f>IF(Turnidomenica!F315="","",Turnidomenica!F315)</f>
        <v>1</v>
      </c>
      <c r="F295" s="288" t="str">
        <f t="shared" si="61"/>
        <v>Simone Bertelli</v>
      </c>
      <c r="G295" s="288"/>
      <c r="H295" s="288"/>
      <c r="I295" s="288"/>
      <c r="J295" s="288"/>
      <c r="K295" s="57"/>
      <c r="L295" s="230" t="str">
        <f t="shared" si="59"/>
        <v>Alessandro Subazzoli</v>
      </c>
      <c r="M295" s="58"/>
      <c r="N295" s="140" t="str">
        <f>L355</f>
        <v>Francesco Gori</v>
      </c>
      <c r="O295" s="63"/>
      <c r="P295" s="4"/>
      <c r="Q295" s="4"/>
      <c r="R295" s="4"/>
    </row>
    <row r="296" spans="1:18" ht="13.5" customHeight="1" thickBot="1">
      <c r="A296" s="160" t="str">
        <f>N134</f>
        <v>William Dotto</v>
      </c>
      <c r="B296" s="139" t="str">
        <f>N65</f>
        <v>Robert Lenz</v>
      </c>
      <c r="C296" s="142"/>
      <c r="D296" s="138">
        <f>IF(Turnidomenica!E316="","",Turnidomenica!E316)</f>
        <v>1</v>
      </c>
      <c r="E296" s="138">
        <f>IF(Turnidomenica!F316="","",Turnidomenica!F316)</f>
        <v>0</v>
      </c>
      <c r="F296" s="288" t="str">
        <f t="shared" si="61"/>
        <v>William Dotto</v>
      </c>
      <c r="G296" s="288"/>
      <c r="H296" s="288"/>
      <c r="I296" s="288"/>
      <c r="J296" s="288"/>
      <c r="K296" s="57"/>
      <c r="L296" s="230" t="str">
        <f t="shared" si="59"/>
        <v>Robert Lenz</v>
      </c>
      <c r="M296" s="58"/>
      <c r="N296" s="140" t="str">
        <f>L356</f>
        <v>Marcus Tilgner</v>
      </c>
      <c r="O296" s="63"/>
      <c r="P296" s="4"/>
      <c r="Q296" s="4"/>
      <c r="R296" s="4"/>
    </row>
    <row r="297" spans="1:18" ht="13.5" customHeight="1" thickBot="1">
      <c r="A297" s="159" t="str">
        <f>N204</f>
        <v>Luca Battista</v>
      </c>
      <c r="B297" s="139" t="str">
        <f>N246</f>
        <v>Matteo Ciccarelli</v>
      </c>
      <c r="C297" s="142"/>
      <c r="D297" s="138">
        <f>IF(Turnidomenica!E317="","",Turnidomenica!E317)</f>
        <v>2</v>
      </c>
      <c r="E297" s="138">
        <f>IF(Turnidomenica!F317="","",Turnidomenica!F317)</f>
        <v>1</v>
      </c>
      <c r="F297" s="288" t="str">
        <f t="shared" si="61"/>
        <v>Luca Battista</v>
      </c>
      <c r="G297" s="288"/>
      <c r="H297" s="288"/>
      <c r="I297" s="288"/>
      <c r="J297" s="288"/>
      <c r="K297" s="57"/>
      <c r="L297" s="230" t="str">
        <f t="shared" si="59"/>
        <v>Matteo Ciccarelli</v>
      </c>
      <c r="M297" s="58"/>
      <c r="N297" s="140" t="str">
        <f>L351</f>
        <v>Cesare Natoli</v>
      </c>
      <c r="O297" s="63"/>
      <c r="P297" s="4"/>
      <c r="Q297" s="4"/>
      <c r="R297" s="4"/>
    </row>
    <row r="298" spans="1:18" ht="13.5" customHeight="1" thickBot="1">
      <c r="A298" s="160" t="str">
        <f>N22</f>
        <v>Luca Colangelo</v>
      </c>
      <c r="B298" s="139" t="str">
        <f>F279</f>
        <v>Gerardo Patruno</v>
      </c>
      <c r="C298" s="142"/>
      <c r="D298" s="138">
        <f>IF(Turnidomenica!E318="","",Turnidomenica!E318)</f>
        <v>4</v>
      </c>
      <c r="E298" s="138">
        <f>IF(Turnidomenica!F318="","",Turnidomenica!F318)</f>
        <v>0</v>
      </c>
      <c r="F298" s="288" t="str">
        <f t="shared" si="61"/>
        <v>Luca Colangelo</v>
      </c>
      <c r="G298" s="288"/>
      <c r="H298" s="288"/>
      <c r="I298" s="288"/>
      <c r="J298" s="288"/>
      <c r="K298" s="57"/>
      <c r="L298" s="230" t="str">
        <f t="shared" si="59"/>
        <v>Gerardo Patruno</v>
      </c>
      <c r="M298" s="58"/>
      <c r="N298" s="140" t="str">
        <f>L352</f>
        <v>Luca Pessini</v>
      </c>
      <c r="O298" s="63"/>
      <c r="P298" s="4"/>
      <c r="Q298" s="4"/>
      <c r="R298" s="4"/>
    </row>
    <row r="299" spans="1:18" ht="13.5" customHeight="1">
      <c r="A299" s="103"/>
      <c r="B299" s="104"/>
      <c r="C299" s="59"/>
      <c r="D299" s="59"/>
      <c r="E299" s="59"/>
      <c r="F299" s="57"/>
      <c r="G299" s="57"/>
      <c r="H299" s="57"/>
      <c r="I299" s="57"/>
      <c r="J299" s="57"/>
      <c r="K299" s="57"/>
      <c r="L299" s="57"/>
      <c r="M299" s="105"/>
      <c r="N299" s="105"/>
      <c r="O299" s="63"/>
      <c r="P299" s="5"/>
      <c r="Q299" s="5"/>
      <c r="R299" s="5"/>
    </row>
    <row r="300" spans="1:18" ht="19.5" customHeight="1">
      <c r="A300" s="96" t="s">
        <v>709</v>
      </c>
      <c r="B300" s="84"/>
      <c r="C300" s="84"/>
      <c r="D300" s="84"/>
      <c r="E300" s="84"/>
      <c r="F300" s="84"/>
      <c r="G300" s="97"/>
      <c r="H300" s="154"/>
      <c r="I300" s="154"/>
      <c r="J300" s="154"/>
      <c r="K300" s="154"/>
      <c r="L300" s="154"/>
      <c r="M300" s="154"/>
      <c r="N300" s="215"/>
      <c r="O300" s="63"/>
    </row>
    <row r="301" spans="1:18" ht="13.5" customHeight="1" thickBot="1">
      <c r="A301" s="55" t="s">
        <v>764</v>
      </c>
      <c r="B301" s="55" t="s">
        <v>765</v>
      </c>
      <c r="C301" s="53"/>
      <c r="D301" s="286" t="s">
        <v>543</v>
      </c>
      <c r="E301" s="286"/>
      <c r="F301" s="287" t="s">
        <v>712</v>
      </c>
      <c r="G301" s="287"/>
      <c r="H301" s="287"/>
      <c r="I301" s="287"/>
      <c r="J301" s="287"/>
      <c r="K301" s="54"/>
      <c r="L301" s="54"/>
      <c r="M301" s="55"/>
      <c r="N301" s="213" t="s">
        <v>713</v>
      </c>
      <c r="O301" s="63"/>
    </row>
    <row r="302" spans="1:18" ht="13.5" customHeight="1" thickBot="1">
      <c r="A302" s="139" t="str">
        <f>F283</f>
        <v>Juan Noguera</v>
      </c>
      <c r="B302" s="139" t="str">
        <f>F284</f>
        <v>Massimo Cremona</v>
      </c>
      <c r="C302" s="141"/>
      <c r="D302" s="138">
        <f>IF(Turnidomenica!E345="","",Turnidomenica!E345)</f>
        <v>1</v>
      </c>
      <c r="E302" s="138">
        <f>IF(Turnidomenica!F345="","",Turnidomenica!F345)</f>
        <v>2</v>
      </c>
      <c r="F302" s="288" t="str">
        <f t="shared" ref="F302:F309" si="62">IF(D302&gt;E302,A302,IF(OR(D302=E302),"Spareggio",B302))</f>
        <v>Massimo Cremona</v>
      </c>
      <c r="G302" s="288"/>
      <c r="H302" s="288"/>
      <c r="I302" s="288"/>
      <c r="J302" s="288"/>
      <c r="K302" s="57"/>
      <c r="L302" s="230" t="str">
        <f t="shared" ref="L302:L309" si="63">IF(D302&lt;E302,A302,IF(OR(D302=E302),"spareggio",B302))</f>
        <v>Juan Noguera</v>
      </c>
      <c r="M302" s="58"/>
      <c r="N302" s="140" t="str">
        <f>L287</f>
        <v>Alessandro Mastropasqua</v>
      </c>
      <c r="O302" s="63"/>
      <c r="P302" s="4"/>
      <c r="Q302" s="4"/>
      <c r="R302" s="4"/>
    </row>
    <row r="303" spans="1:18" ht="13.5" customHeight="1" thickBot="1">
      <c r="A303" s="139" t="str">
        <f>F285</f>
        <v>Mauro Salvati</v>
      </c>
      <c r="B303" s="139" t="str">
        <f>F286</f>
        <v>Emanuele Licheri</v>
      </c>
      <c r="C303" s="142"/>
      <c r="D303" s="138">
        <f>IF(Turnidomenica!E346="","",Turnidomenica!E346)</f>
        <v>2</v>
      </c>
      <c r="E303" s="138">
        <f>IF(Turnidomenica!F346="","",Turnidomenica!F346)</f>
        <v>1</v>
      </c>
      <c r="F303" s="288" t="str">
        <f t="shared" si="62"/>
        <v>Mauro Salvati</v>
      </c>
      <c r="G303" s="288"/>
      <c r="H303" s="288"/>
      <c r="I303" s="288"/>
      <c r="J303" s="288"/>
      <c r="K303" s="57"/>
      <c r="L303" s="230" t="str">
        <f t="shared" si="63"/>
        <v>Emanuele Licheri</v>
      </c>
      <c r="M303" s="58"/>
      <c r="N303" s="140" t="str">
        <f t="shared" ref="N303:N309" si="64">L288</f>
        <v>Augusto Vagnoni</v>
      </c>
      <c r="O303" s="63"/>
      <c r="P303" s="102"/>
      <c r="Q303" s="4"/>
      <c r="R303" s="4"/>
    </row>
    <row r="304" spans="1:18" ht="13.5" customHeight="1" thickBot="1">
      <c r="A304" s="139" t="str">
        <f>F287</f>
        <v>Massimiliano Nastasi</v>
      </c>
      <c r="B304" s="139" t="str">
        <f>F288</f>
        <v>Alex Iorio</v>
      </c>
      <c r="C304" s="142"/>
      <c r="D304" s="138">
        <f>IF(Turnidomenica!E347="","",Turnidomenica!E347)</f>
        <v>3</v>
      </c>
      <c r="E304" s="138">
        <f>IF(Turnidomenica!F347="","",Turnidomenica!F347)</f>
        <v>2</v>
      </c>
      <c r="F304" s="288" t="str">
        <f t="shared" si="62"/>
        <v>Massimiliano Nastasi</v>
      </c>
      <c r="G304" s="288"/>
      <c r="H304" s="288"/>
      <c r="I304" s="288"/>
      <c r="J304" s="288"/>
      <c r="K304" s="57"/>
      <c r="L304" s="230" t="str">
        <f t="shared" si="63"/>
        <v>Alex Iorio</v>
      </c>
      <c r="M304" s="58"/>
      <c r="N304" s="140" t="str">
        <f t="shared" si="64"/>
        <v>Mauro Petrini</v>
      </c>
      <c r="O304" s="63"/>
      <c r="P304" s="4"/>
      <c r="Q304" s="4"/>
      <c r="R304" s="4"/>
    </row>
    <row r="305" spans="1:19" ht="13.5" customHeight="1" thickBot="1">
      <c r="A305" s="139" t="str">
        <f>F289</f>
        <v>Luca Zambello</v>
      </c>
      <c r="B305" s="139" t="str">
        <f>F290</f>
        <v>Saverio Bari</v>
      </c>
      <c r="C305" s="142"/>
      <c r="D305" s="138">
        <f>IF(Turnidomenica!E348="","",Turnidomenica!E348)</f>
        <v>1</v>
      </c>
      <c r="E305" s="138">
        <f>IF(Turnidomenica!F348="","",Turnidomenica!F348)</f>
        <v>3</v>
      </c>
      <c r="F305" s="288" t="str">
        <f t="shared" si="62"/>
        <v>Saverio Bari</v>
      </c>
      <c r="G305" s="288"/>
      <c r="H305" s="288"/>
      <c r="I305" s="288"/>
      <c r="J305" s="288"/>
      <c r="K305" s="57"/>
      <c r="L305" s="230" t="str">
        <f t="shared" si="63"/>
        <v>Luca Zambello</v>
      </c>
      <c r="M305" s="58"/>
      <c r="N305" s="140" t="str">
        <f t="shared" si="64"/>
        <v>Bjorn Kegenbein</v>
      </c>
      <c r="O305" s="63"/>
      <c r="P305" s="4"/>
      <c r="Q305" s="4"/>
      <c r="R305" s="4"/>
    </row>
    <row r="306" spans="1:19" ht="13.5" customHeight="1" thickBot="1">
      <c r="A306" s="139" t="str">
        <f>F291</f>
        <v>Christian Haas</v>
      </c>
      <c r="B306" s="139" t="str">
        <f>F292</f>
        <v>Marco Midoro</v>
      </c>
      <c r="C306" s="141"/>
      <c r="D306" s="138">
        <f>IF(Turnidomenica!E349="","",Turnidomenica!E349)</f>
        <v>2</v>
      </c>
      <c r="E306" s="138">
        <f>IF(Turnidomenica!F349="","",Turnidomenica!F349)</f>
        <v>0</v>
      </c>
      <c r="F306" s="288" t="str">
        <f t="shared" si="62"/>
        <v>Christian Haas</v>
      </c>
      <c r="G306" s="288"/>
      <c r="H306" s="288"/>
      <c r="I306" s="288"/>
      <c r="J306" s="288"/>
      <c r="K306" s="57"/>
      <c r="L306" s="230" t="str">
        <f t="shared" si="63"/>
        <v>Marco Midoro</v>
      </c>
      <c r="M306" s="58"/>
      <c r="N306" s="140" t="str">
        <f t="shared" si="64"/>
        <v>Maurizio Jon Scotta</v>
      </c>
      <c r="O306" s="63"/>
      <c r="P306" s="4"/>
      <c r="Q306" s="4"/>
      <c r="R306" s="4"/>
    </row>
    <row r="307" spans="1:19" ht="13.5" customHeight="1" thickBot="1">
      <c r="A307" s="139" t="str">
        <f>F293</f>
        <v>Jean-Marie Amberny</v>
      </c>
      <c r="B307" s="139" t="str">
        <f>F294</f>
        <v>Alberto Recano</v>
      </c>
      <c r="C307" s="142"/>
      <c r="D307" s="138">
        <f>IF(Turnidomenica!E350="","",Turnidomenica!E350)</f>
        <v>1</v>
      </c>
      <c r="E307" s="138">
        <f>IF(Turnidomenica!F350="","",Turnidomenica!F350)</f>
        <v>0</v>
      </c>
      <c r="F307" s="288" t="str">
        <f t="shared" si="62"/>
        <v>Jean-Marie Amberny</v>
      </c>
      <c r="G307" s="288"/>
      <c r="H307" s="288"/>
      <c r="I307" s="288"/>
      <c r="J307" s="288"/>
      <c r="K307" s="57"/>
      <c r="L307" s="230" t="str">
        <f t="shared" si="63"/>
        <v>Alberto Recano</v>
      </c>
      <c r="M307" s="58"/>
      <c r="N307" s="140" t="str">
        <f t="shared" si="64"/>
        <v>Axel Donval</v>
      </c>
      <c r="O307" s="63"/>
      <c r="P307" s="4"/>
      <c r="Q307" s="4"/>
      <c r="R307" s="4"/>
    </row>
    <row r="308" spans="1:19" ht="13.5" customHeight="1" thickBot="1">
      <c r="A308" s="139" t="str">
        <f>F295</f>
        <v>Simone Bertelli</v>
      </c>
      <c r="B308" s="139" t="str">
        <f>F296</f>
        <v>William Dotto</v>
      </c>
      <c r="C308" s="142"/>
      <c r="D308" s="138">
        <f>IF(Turnidomenica!E351="","",Turnidomenica!E351)</f>
        <v>2</v>
      </c>
      <c r="E308" s="138">
        <f>IF(Turnidomenica!F351="","",Turnidomenica!F351)</f>
        <v>1</v>
      </c>
      <c r="F308" s="288" t="str">
        <f t="shared" si="62"/>
        <v>Simone Bertelli</v>
      </c>
      <c r="G308" s="288"/>
      <c r="H308" s="288"/>
      <c r="I308" s="288"/>
      <c r="J308" s="288"/>
      <c r="K308" s="57"/>
      <c r="L308" s="230" t="str">
        <f t="shared" si="63"/>
        <v>William Dotto</v>
      </c>
      <c r="M308" s="58"/>
      <c r="N308" s="140" t="str">
        <f t="shared" si="64"/>
        <v>Vito De Benedictis</v>
      </c>
      <c r="O308" s="63"/>
      <c r="P308" s="4"/>
      <c r="Q308" s="4"/>
      <c r="R308" s="4"/>
    </row>
    <row r="309" spans="1:19" ht="13.5" customHeight="1" thickBot="1">
      <c r="A309" s="139" t="str">
        <f>F297</f>
        <v>Luca Battista</v>
      </c>
      <c r="B309" s="139" t="str">
        <f>F298</f>
        <v>Luca Colangelo</v>
      </c>
      <c r="C309" s="142"/>
      <c r="D309" s="138">
        <f>IF(Turnidomenica!E352="","",Turnidomenica!E352)</f>
        <v>4</v>
      </c>
      <c r="E309" s="138">
        <f>IF(Turnidomenica!F352="","",Turnidomenica!F352)</f>
        <v>2</v>
      </c>
      <c r="F309" s="288" t="str">
        <f t="shared" si="62"/>
        <v>Luca Battista</v>
      </c>
      <c r="G309" s="288"/>
      <c r="H309" s="288"/>
      <c r="I309" s="288"/>
      <c r="J309" s="288"/>
      <c r="K309" s="57"/>
      <c r="L309" s="230" t="str">
        <f t="shared" si="63"/>
        <v>Luca Colangelo</v>
      </c>
      <c r="M309" s="58"/>
      <c r="N309" s="140" t="str">
        <f t="shared" si="64"/>
        <v>Wolfgang Leitner</v>
      </c>
      <c r="O309" s="63"/>
      <c r="P309" s="4"/>
      <c r="Q309" s="4"/>
      <c r="R309" s="4"/>
    </row>
    <row r="310" spans="1:19" ht="13.5" customHeight="1">
      <c r="A310" s="60"/>
      <c r="B310" s="60"/>
      <c r="C310" s="59"/>
      <c r="D310" s="59"/>
      <c r="E310" s="59"/>
      <c r="F310" s="61"/>
      <c r="G310" s="62"/>
      <c r="H310" s="63"/>
      <c r="I310" s="63"/>
      <c r="J310" s="63"/>
      <c r="K310" s="63"/>
      <c r="L310" s="63"/>
      <c r="M310" s="63"/>
      <c r="N310" s="216"/>
      <c r="O310" s="63"/>
    </row>
    <row r="311" spans="1:19" ht="19.5" customHeight="1">
      <c r="A311" s="96" t="s">
        <v>722</v>
      </c>
      <c r="B311" s="84"/>
      <c r="C311" s="84"/>
      <c r="D311" s="84"/>
      <c r="E311" s="84"/>
      <c r="F311" s="84"/>
      <c r="G311" s="97"/>
      <c r="H311" s="98"/>
      <c r="I311" s="98"/>
      <c r="J311" s="98"/>
      <c r="K311" s="98"/>
      <c r="L311" s="98"/>
      <c r="M311" s="98"/>
      <c r="N311" s="215"/>
      <c r="O311" s="63"/>
    </row>
    <row r="312" spans="1:19" ht="13.5" customHeight="1" thickBot="1">
      <c r="A312" s="55" t="s">
        <v>764</v>
      </c>
      <c r="B312" s="55" t="s">
        <v>765</v>
      </c>
      <c r="C312" s="53"/>
      <c r="D312" s="286" t="s">
        <v>543</v>
      </c>
      <c r="E312" s="286"/>
      <c r="F312" s="287" t="s">
        <v>712</v>
      </c>
      <c r="G312" s="287"/>
      <c r="H312" s="287"/>
      <c r="I312" s="287"/>
      <c r="J312" s="287"/>
      <c r="K312" s="54"/>
      <c r="L312" s="54"/>
      <c r="M312" s="55"/>
      <c r="N312" s="213" t="s">
        <v>713</v>
      </c>
      <c r="O312" s="55"/>
    </row>
    <row r="313" spans="1:19" ht="13.5" customHeight="1" thickBot="1">
      <c r="A313" s="139" t="str">
        <f>F302</f>
        <v>Massimo Cremona</v>
      </c>
      <c r="B313" s="139" t="str">
        <f>F303</f>
        <v>Mauro Salvati</v>
      </c>
      <c r="C313" s="141"/>
      <c r="D313" s="138">
        <f>IF(Turnidomenica!E387="","",Turnidomenica!E387)</f>
        <v>1</v>
      </c>
      <c r="E313" s="138">
        <f>IF(Turnidomenica!F387="","",Turnidomenica!F387)</f>
        <v>2</v>
      </c>
      <c r="F313" s="288" t="str">
        <f>IF(D313&gt;E313,A313,IF(OR(D313=E313),"Spareggio",B313))</f>
        <v>Mauro Salvati</v>
      </c>
      <c r="G313" s="288"/>
      <c r="H313" s="288"/>
      <c r="I313" s="288"/>
      <c r="J313" s="288"/>
      <c r="K313" s="57"/>
      <c r="L313" s="230" t="str">
        <f>IF(D313&lt;E313,A313,IF(OR(D313=E313),"spareggio",B313))</f>
        <v>Massimo Cremona</v>
      </c>
      <c r="M313" s="58"/>
      <c r="N313" s="140" t="str">
        <f>L305</f>
        <v>Luca Zambello</v>
      </c>
      <c r="O313" s="101"/>
      <c r="P313" s="4"/>
      <c r="Q313" s="4"/>
      <c r="R313" s="4"/>
      <c r="S313" s="4"/>
    </row>
    <row r="314" spans="1:19" ht="13.5" customHeight="1" thickBot="1">
      <c r="A314" s="139" t="str">
        <f>F304</f>
        <v>Massimiliano Nastasi</v>
      </c>
      <c r="B314" s="139" t="str">
        <f>F305</f>
        <v>Saverio Bari</v>
      </c>
      <c r="C314" s="141"/>
      <c r="D314" s="138">
        <f>IF(Turnidomenica!E388="","",Turnidomenica!E388)</f>
        <v>5</v>
      </c>
      <c r="E314" s="138">
        <f>IF(Turnidomenica!F388="","",Turnidomenica!F388)</f>
        <v>4</v>
      </c>
      <c r="F314" s="288" t="str">
        <f>IF(D314&gt;E314,A314,IF(OR(D314=E314),"Spareggio",B314))</f>
        <v>Massimiliano Nastasi</v>
      </c>
      <c r="G314" s="288"/>
      <c r="H314" s="288"/>
      <c r="I314" s="288"/>
      <c r="J314" s="288"/>
      <c r="K314" s="57"/>
      <c r="L314" s="230" t="str">
        <f>IF(D314&lt;E314,A314,IF(OR(D314=E314),"spareggio",B314))</f>
        <v>Saverio Bari</v>
      </c>
      <c r="M314" s="58"/>
      <c r="N314" s="140" t="str">
        <f>L306</f>
        <v>Marco Midoro</v>
      </c>
      <c r="O314" s="63"/>
      <c r="P314" s="4"/>
      <c r="Q314" s="4"/>
      <c r="R314" s="4"/>
    </row>
    <row r="315" spans="1:19" ht="13.5" customHeight="1" thickBot="1">
      <c r="A315" s="139" t="str">
        <f>F306</f>
        <v>Christian Haas</v>
      </c>
      <c r="B315" s="139" t="str">
        <f>F307</f>
        <v>Jean-Marie Amberny</v>
      </c>
      <c r="C315" s="142"/>
      <c r="D315" s="138">
        <f>IF(Turnidomenica!E389="","",Turnidomenica!E389)</f>
        <v>1</v>
      </c>
      <c r="E315" s="138">
        <f>IF(Turnidomenica!F389="","",Turnidomenica!F389)</f>
        <v>2</v>
      </c>
      <c r="F315" s="288" t="str">
        <f>IF(D315&gt;E315,A315,IF(OR(D315=E315),"Spareggio",B315))</f>
        <v>Jean-Marie Amberny</v>
      </c>
      <c r="G315" s="288"/>
      <c r="H315" s="288"/>
      <c r="I315" s="288"/>
      <c r="J315" s="288"/>
      <c r="K315" s="57"/>
      <c r="L315" s="230" t="str">
        <f>IF(D315&lt;E315,A315,IF(OR(D315=E315),"spareggio",B315))</f>
        <v>Christian Haas</v>
      </c>
      <c r="M315" s="58"/>
      <c r="N315" s="140" t="str">
        <f>L307</f>
        <v>Alberto Recano</v>
      </c>
      <c r="O315" s="63"/>
      <c r="P315" s="4"/>
      <c r="Q315" s="4"/>
      <c r="R315" s="4"/>
    </row>
    <row r="316" spans="1:19" ht="13.5" customHeight="1" thickBot="1">
      <c r="A316" s="139" t="str">
        <f>F308</f>
        <v>Simone Bertelli</v>
      </c>
      <c r="B316" s="139" t="str">
        <f>F309</f>
        <v>Luca Battista</v>
      </c>
      <c r="C316" s="142"/>
      <c r="D316" s="138">
        <f>IF(Turnidomenica!E390="","",Turnidomenica!E390)</f>
        <v>3</v>
      </c>
      <c r="E316" s="138">
        <f>IF(Turnidomenica!F390="","",Turnidomenica!F390)</f>
        <v>4</v>
      </c>
      <c r="F316" s="288" t="str">
        <f>IF(D316&gt;E316,A316,IF(OR(D316=E316),"Spareggio",B316))</f>
        <v>Luca Battista</v>
      </c>
      <c r="G316" s="288"/>
      <c r="H316" s="288"/>
      <c r="I316" s="288"/>
      <c r="J316" s="288"/>
      <c r="K316" s="57"/>
      <c r="L316" s="230" t="str">
        <f>IF(D316&lt;E316,A316,IF(OR(D316=E316),"spareggio",B316))</f>
        <v>Simone Bertelli</v>
      </c>
      <c r="M316" s="58"/>
      <c r="N316" s="140" t="str">
        <f>L308</f>
        <v>William Dotto</v>
      </c>
      <c r="O316" s="63"/>
      <c r="P316" s="4"/>
      <c r="Q316" s="4"/>
      <c r="R316" s="4"/>
    </row>
    <row r="317" spans="1:19" ht="13.5" customHeight="1">
      <c r="A317" s="60"/>
      <c r="B317" s="60"/>
      <c r="C317" s="59"/>
      <c r="D317" s="59"/>
      <c r="E317" s="59"/>
      <c r="F317" s="61"/>
      <c r="G317" s="62"/>
      <c r="H317" s="63"/>
      <c r="I317" s="63"/>
      <c r="J317" s="63"/>
      <c r="K317" s="63"/>
      <c r="L317" s="63"/>
      <c r="M317" s="63"/>
      <c r="N317" s="216"/>
      <c r="O317" s="63"/>
      <c r="R317" s="4"/>
    </row>
    <row r="318" spans="1:19" ht="19.5" customHeight="1">
      <c r="A318" s="96" t="s">
        <v>725</v>
      </c>
      <c r="B318" s="84"/>
      <c r="C318" s="84"/>
      <c r="D318" s="84"/>
      <c r="E318" s="84"/>
      <c r="F318" s="84"/>
      <c r="G318" s="97"/>
      <c r="H318" s="98"/>
      <c r="I318" s="98"/>
      <c r="J318" s="98"/>
      <c r="K318" s="98"/>
      <c r="L318" s="98"/>
      <c r="M318" s="98"/>
      <c r="N318" s="215"/>
      <c r="O318" s="63"/>
    </row>
    <row r="319" spans="1:19" ht="13.5" customHeight="1" thickBot="1">
      <c r="A319" s="55" t="s">
        <v>764</v>
      </c>
      <c r="B319" s="55" t="s">
        <v>765</v>
      </c>
      <c r="C319" s="53"/>
      <c r="D319" s="286" t="s">
        <v>543</v>
      </c>
      <c r="E319" s="286"/>
      <c r="F319" s="287" t="s">
        <v>712</v>
      </c>
      <c r="G319" s="287"/>
      <c r="H319" s="287"/>
      <c r="I319" s="287"/>
      <c r="J319" s="287"/>
      <c r="K319" s="54"/>
      <c r="L319" s="54"/>
      <c r="M319" s="55"/>
      <c r="N319" s="213" t="s">
        <v>713</v>
      </c>
      <c r="O319" s="63"/>
    </row>
    <row r="320" spans="1:19" ht="13.5" customHeight="1" thickBot="1">
      <c r="A320" s="139" t="str">
        <f>F313</f>
        <v>Mauro Salvati</v>
      </c>
      <c r="B320" s="139" t="str">
        <f>F314</f>
        <v>Massimiliano Nastasi</v>
      </c>
      <c r="C320" s="141"/>
      <c r="D320" s="138">
        <f>IF(Turnidomenica!E414="","",Turnidomenica!E414)</f>
        <v>2</v>
      </c>
      <c r="E320" s="138">
        <f>IF(Turnidomenica!F414="","",Turnidomenica!F414)</f>
        <v>3</v>
      </c>
      <c r="F320" s="288" t="str">
        <f>IF(D320&gt;E320,A320,IF(OR(D320=E320),"Spareggio",B320))</f>
        <v>Massimiliano Nastasi</v>
      </c>
      <c r="G320" s="288"/>
      <c r="H320" s="288"/>
      <c r="I320" s="288"/>
      <c r="J320" s="288"/>
      <c r="K320" s="57"/>
      <c r="L320" s="230" t="str">
        <f>IF(D320&lt;E320,A320,IF(OR(D320=E320),"spareggio",B320))</f>
        <v>Mauro Salvati</v>
      </c>
      <c r="M320" s="58"/>
      <c r="N320" s="140" t="str">
        <f>L316</f>
        <v>Simone Bertelli</v>
      </c>
      <c r="O320" s="63"/>
      <c r="P320" s="4"/>
      <c r="Q320" s="4"/>
      <c r="R320" s="4"/>
    </row>
    <row r="321" spans="1:18" ht="13.5" customHeight="1" thickBot="1">
      <c r="A321" s="139" t="str">
        <f>F315</f>
        <v>Jean-Marie Amberny</v>
      </c>
      <c r="B321" s="139" t="str">
        <f>F316</f>
        <v>Luca Battista</v>
      </c>
      <c r="C321" s="59"/>
      <c r="D321" s="138">
        <f>IF(Turnidomenica!E415="","",Turnidomenica!E415)</f>
        <v>4</v>
      </c>
      <c r="E321" s="138">
        <f>IF(Turnidomenica!F415="","",Turnidomenica!F415)</f>
        <v>2</v>
      </c>
      <c r="F321" s="288" t="str">
        <f>IF(D321&gt;E321,A321,IF(OR(D321=E321),"Spareggio",B321))</f>
        <v>Jean-Marie Amberny</v>
      </c>
      <c r="G321" s="288"/>
      <c r="H321" s="288"/>
      <c r="I321" s="288"/>
      <c r="J321" s="288"/>
      <c r="K321" s="57"/>
      <c r="L321" s="230" t="str">
        <f>IF(D321&lt;E321,A321,IF(OR(D321=E321),"spareggio",B321))</f>
        <v>Luca Battista</v>
      </c>
      <c r="M321" s="58"/>
      <c r="N321" s="140" t="str">
        <f>L313</f>
        <v>Massimo Cremona</v>
      </c>
      <c r="O321" s="63"/>
      <c r="P321" s="4"/>
      <c r="Q321" s="4"/>
      <c r="R321" s="4"/>
    </row>
    <row r="322" spans="1:18" ht="13.5" customHeight="1">
      <c r="A322" s="60"/>
      <c r="B322" s="60"/>
      <c r="C322" s="59"/>
      <c r="D322" s="59"/>
      <c r="E322" s="59"/>
      <c r="F322" s="61"/>
      <c r="G322" s="62"/>
      <c r="H322" s="63"/>
      <c r="I322" s="63"/>
      <c r="J322" s="63"/>
      <c r="K322" s="63"/>
      <c r="L322" s="63"/>
      <c r="M322" s="63"/>
      <c r="N322" s="216"/>
      <c r="O322" s="63"/>
      <c r="P322" s="5"/>
      <c r="Q322" s="5"/>
      <c r="R322" s="5"/>
    </row>
    <row r="323" spans="1:18" ht="19.5" customHeight="1">
      <c r="A323" s="96" t="s">
        <v>726</v>
      </c>
      <c r="B323" s="84"/>
      <c r="C323" s="84"/>
      <c r="D323" s="84"/>
      <c r="E323" s="84"/>
      <c r="F323" s="84"/>
      <c r="G323" s="97"/>
      <c r="H323" s="98"/>
      <c r="I323" s="98"/>
      <c r="J323" s="98"/>
      <c r="K323" s="98"/>
      <c r="L323" s="98"/>
      <c r="M323" s="98"/>
      <c r="N323" s="215"/>
      <c r="O323" s="63"/>
      <c r="P323" s="5"/>
      <c r="Q323" s="5"/>
      <c r="R323" s="5"/>
    </row>
    <row r="324" spans="1:18" ht="13.5" customHeight="1" thickBot="1">
      <c r="A324" s="55" t="s">
        <v>764</v>
      </c>
      <c r="B324" s="55" t="s">
        <v>765</v>
      </c>
      <c r="C324" s="66"/>
      <c r="D324" s="296" t="s">
        <v>767</v>
      </c>
      <c r="E324" s="296"/>
      <c r="F324" s="287" t="s">
        <v>768</v>
      </c>
      <c r="G324" s="287"/>
      <c r="H324" s="287"/>
      <c r="I324" s="287"/>
      <c r="J324" s="287"/>
      <c r="K324" s="54"/>
      <c r="L324" s="54"/>
      <c r="M324" s="55"/>
      <c r="N324" s="52" t="s">
        <v>769</v>
      </c>
      <c r="O324" s="63"/>
      <c r="P324" s="5"/>
      <c r="Q324" s="5"/>
      <c r="R324" s="5"/>
    </row>
    <row r="325" spans="1:18" ht="13.5" customHeight="1" thickBot="1">
      <c r="A325" s="139" t="str">
        <f>F320</f>
        <v>Massimiliano Nastasi</v>
      </c>
      <c r="B325" s="139" t="str">
        <f>F321</f>
        <v>Jean-Marie Amberny</v>
      </c>
      <c r="C325" s="56"/>
      <c r="D325" s="138">
        <f>IF(Turnidomenica!E428="","",Turnidomenica!E428)</f>
        <v>3</v>
      </c>
      <c r="E325" s="138">
        <f>IF(Turnidomenica!F428="","",Turnidomenica!F428)</f>
        <v>1</v>
      </c>
      <c r="F325" s="288" t="str">
        <f>IF(D325&gt;E325,A325,IF(OR(D325=E325),"Spareggio",B325))</f>
        <v>Massimiliano Nastasi</v>
      </c>
      <c r="G325" s="288"/>
      <c r="H325" s="288"/>
      <c r="I325" s="288"/>
      <c r="J325" s="288"/>
      <c r="K325" s="57"/>
      <c r="L325" s="230" t="str">
        <f>IF(D325&lt;E325,A325,IF(OR(D325=E325),"spareggio",B325))</f>
        <v>Jean-Marie Amberny</v>
      </c>
      <c r="M325" s="58"/>
      <c r="N325" s="140" t="str">
        <f>L320</f>
        <v>Mauro Salvati</v>
      </c>
      <c r="O325" s="63"/>
      <c r="P325" s="4"/>
      <c r="Q325" s="4"/>
      <c r="R325" s="5"/>
    </row>
    <row r="326" spans="1:18" ht="13.5" customHeight="1">
      <c r="A326" s="63"/>
      <c r="B326" s="63"/>
      <c r="C326" s="63"/>
      <c r="D326" s="63"/>
      <c r="E326" s="63"/>
      <c r="F326" s="63"/>
      <c r="G326" s="70"/>
      <c r="H326" s="63"/>
      <c r="I326" s="63"/>
      <c r="J326" s="63"/>
      <c r="K326" s="63"/>
      <c r="L326" s="63"/>
      <c r="M326" s="63"/>
      <c r="N326" s="216"/>
      <c r="O326" s="63"/>
    </row>
    <row r="327" spans="1:18" ht="13.5" customHeight="1" thickBot="1">
      <c r="A327" s="63"/>
      <c r="B327" s="63"/>
      <c r="C327" s="63"/>
      <c r="D327" s="63"/>
      <c r="E327" s="63"/>
      <c r="F327" s="63"/>
      <c r="G327" s="70"/>
      <c r="H327" s="63"/>
      <c r="I327" s="63"/>
      <c r="J327" s="63"/>
      <c r="K327" s="63"/>
      <c r="L327" s="63"/>
      <c r="M327" s="63"/>
      <c r="N327" s="216"/>
      <c r="O327" s="63"/>
    </row>
    <row r="328" spans="1:18" ht="13.5" customHeight="1">
      <c r="A328" s="290" t="s">
        <v>727</v>
      </c>
      <c r="B328" s="291"/>
      <c r="C328" s="291"/>
      <c r="D328" s="291"/>
      <c r="E328" s="291"/>
      <c r="F328" s="291"/>
      <c r="G328" s="291"/>
      <c r="H328" s="291"/>
      <c r="I328" s="291"/>
      <c r="J328" s="291"/>
      <c r="K328" s="291"/>
      <c r="L328" s="291"/>
      <c r="M328" s="291"/>
      <c r="N328" s="292"/>
      <c r="O328" s="63"/>
    </row>
    <row r="329" spans="1:18" ht="13.5" customHeight="1" thickBot="1">
      <c r="A329" s="293"/>
      <c r="B329" s="294"/>
      <c r="C329" s="294"/>
      <c r="D329" s="294"/>
      <c r="E329" s="294"/>
      <c r="F329" s="294"/>
      <c r="G329" s="294"/>
      <c r="H329" s="294"/>
      <c r="I329" s="294"/>
      <c r="J329" s="294"/>
      <c r="K329" s="294"/>
      <c r="L329" s="294"/>
      <c r="M329" s="294"/>
      <c r="N329" s="295"/>
      <c r="O329" s="63"/>
    </row>
    <row r="330" spans="1:18" ht="13.5" customHeight="1">
      <c r="A330" s="63"/>
      <c r="B330" s="63"/>
      <c r="C330" s="63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216"/>
      <c r="O330" s="63"/>
    </row>
    <row r="331" spans="1:18" ht="19.5" customHeight="1">
      <c r="A331" s="136" t="s">
        <v>763</v>
      </c>
      <c r="B331" s="108"/>
      <c r="C331" s="108"/>
      <c r="D331" s="108"/>
      <c r="E331" s="108"/>
      <c r="F331" s="108"/>
      <c r="G331" s="109"/>
      <c r="H331" s="110"/>
      <c r="I331" s="110"/>
      <c r="J331" s="110"/>
      <c r="K331" s="110"/>
      <c r="L331" s="110"/>
      <c r="M331" s="110"/>
      <c r="N331" s="114"/>
      <c r="O331" s="63"/>
    </row>
    <row r="332" spans="1:18" ht="13.5" customHeight="1" thickBot="1">
      <c r="A332" s="55" t="s">
        <v>764</v>
      </c>
      <c r="B332" s="55" t="s">
        <v>765</v>
      </c>
      <c r="C332" s="53"/>
      <c r="D332" s="286" t="s">
        <v>543</v>
      </c>
      <c r="E332" s="286"/>
      <c r="F332" s="287" t="s">
        <v>712</v>
      </c>
      <c r="G332" s="287"/>
      <c r="H332" s="287"/>
      <c r="I332" s="287"/>
      <c r="J332" s="287"/>
      <c r="K332" s="54"/>
      <c r="L332" s="54"/>
      <c r="M332" s="55"/>
      <c r="N332" s="213" t="s">
        <v>713</v>
      </c>
      <c r="O332" s="63"/>
    </row>
    <row r="333" spans="1:18" ht="13.5" customHeight="1" thickBot="1">
      <c r="A333" s="158" t="str">
        <f>N165</f>
        <v>Giancarlo Cavanna Cavanna</v>
      </c>
      <c r="B333" s="139" t="str">
        <f>N249</f>
        <v>Saverio Ferrante</v>
      </c>
      <c r="C333" s="59"/>
      <c r="D333" s="138">
        <f>IF(Turnidomenica!E269="","",Turnidomenica!E269)</f>
        <v>0</v>
      </c>
      <c r="E333" s="138">
        <f>IF(Turnidomenica!F269="","",Turnidomenica!F269)</f>
        <v>3</v>
      </c>
      <c r="F333" s="288" t="str">
        <f t="shared" ref="F333:F338" si="65">IF(D333&gt;E333,A333,IF(OR(D333=E333),"Spareggio",B333))</f>
        <v>Saverio Ferrante</v>
      </c>
      <c r="G333" s="288"/>
      <c r="H333" s="288"/>
      <c r="I333" s="288"/>
      <c r="J333" s="288"/>
      <c r="K333" s="57"/>
      <c r="L333" s="230" t="str">
        <f t="shared" ref="L333:L338" si="66">IF(D333&lt;E333,A333,IF(OR(D333=E333),"spareggio",B333))</f>
        <v>Giancarlo Cavanna Cavanna</v>
      </c>
      <c r="M333" s="52"/>
      <c r="N333" s="140" t="str">
        <f>N52</f>
        <v>Filippo Filippella</v>
      </c>
      <c r="O333" s="63"/>
    </row>
    <row r="334" spans="1:18" ht="13.5" customHeight="1" thickBot="1">
      <c r="A334" s="158" t="str">
        <f>N123</f>
        <v>Adrianio Potecchi</v>
      </c>
      <c r="B334" s="139" t="str">
        <f>N207</f>
        <v>Paolo Zambello</v>
      </c>
      <c r="C334" s="53"/>
      <c r="D334" s="138">
        <f>IF(Turnidomenica!E270="","",Turnidomenica!E270)</f>
        <v>1</v>
      </c>
      <c r="E334" s="138">
        <f>IF(Turnidomenica!F270="","",Turnidomenica!F270)</f>
        <v>2</v>
      </c>
      <c r="F334" s="288" t="str">
        <f t="shared" si="65"/>
        <v>Paolo Zambello</v>
      </c>
      <c r="G334" s="288"/>
      <c r="H334" s="288"/>
      <c r="I334" s="288"/>
      <c r="J334" s="288"/>
      <c r="K334" s="57"/>
      <c r="L334" s="230" t="str">
        <f t="shared" si="66"/>
        <v>Adrianio Potecchi</v>
      </c>
      <c r="M334" s="52"/>
      <c r="N334" s="140" t="str">
        <f>N10</f>
        <v>Daniele Di Cè</v>
      </c>
      <c r="O334" s="63"/>
    </row>
    <row r="335" spans="1:18" ht="13.5" customHeight="1" thickBot="1">
      <c r="A335" s="158" t="str">
        <f>N137</f>
        <v>Gàbor Baross</v>
      </c>
      <c r="B335" s="139" t="str">
        <f>N221</f>
        <v>Daniele Lopresto</v>
      </c>
      <c r="C335" s="53"/>
      <c r="D335" s="138">
        <f>IF(Turnidomenica!E271="","",Turnidomenica!E271)</f>
        <v>2</v>
      </c>
      <c r="E335" s="138">
        <f>IF(Turnidomenica!F271="","",Turnidomenica!F271)</f>
        <v>1</v>
      </c>
      <c r="F335" s="288" t="str">
        <f t="shared" si="65"/>
        <v>Gàbor Baross</v>
      </c>
      <c r="G335" s="288"/>
      <c r="H335" s="288"/>
      <c r="I335" s="288"/>
      <c r="J335" s="288"/>
      <c r="K335" s="57"/>
      <c r="L335" s="230" t="str">
        <f t="shared" si="66"/>
        <v>Daniele Lopresto</v>
      </c>
      <c r="M335" s="52"/>
      <c r="N335" s="140" t="str">
        <f>N9</f>
        <v>Vito De Benedictis</v>
      </c>
      <c r="O335" s="63"/>
    </row>
    <row r="336" spans="1:18" ht="13.5" customHeight="1" thickBot="1">
      <c r="A336" s="158" t="str">
        <f>N151</f>
        <v>Ismaele Caurla</v>
      </c>
      <c r="B336" s="139" t="str">
        <f>N235</f>
        <v>Tiberio Becucci</v>
      </c>
      <c r="C336" s="53"/>
      <c r="D336" s="138">
        <f>IF(Turnidomenica!E272="","",Turnidomenica!E272)</f>
        <v>3</v>
      </c>
      <c r="E336" s="138">
        <f>IF(Turnidomenica!F272="","",Turnidomenica!F272)</f>
        <v>2</v>
      </c>
      <c r="F336" s="288" t="str">
        <f t="shared" si="65"/>
        <v>Ismaele Caurla</v>
      </c>
      <c r="G336" s="288"/>
      <c r="H336" s="288"/>
      <c r="I336" s="288"/>
      <c r="J336" s="288"/>
      <c r="K336" s="57"/>
      <c r="L336" s="230" t="str">
        <f t="shared" si="66"/>
        <v>Tiberio Becucci</v>
      </c>
      <c r="M336" s="52"/>
      <c r="N336" s="140" t="str">
        <f>N24</f>
        <v>Raphael Pommier</v>
      </c>
      <c r="O336" s="63"/>
    </row>
    <row r="337" spans="1:16" ht="13.5" customHeight="1" thickBot="1">
      <c r="A337" s="158" t="str">
        <f>N109</f>
        <v>Massimo Santini</v>
      </c>
      <c r="B337" s="139" t="str">
        <f>N193</f>
        <v>Mirco Pasquini</v>
      </c>
      <c r="C337" s="53"/>
      <c r="D337" s="138">
        <f>IF(Turnidomenica!E273="","",Turnidomenica!E273)</f>
        <v>0</v>
      </c>
      <c r="E337" s="138">
        <f>IF(Turnidomenica!F273="","",Turnidomenica!F273)</f>
        <v>5</v>
      </c>
      <c r="F337" s="288" t="str">
        <f t="shared" si="65"/>
        <v>Mirco Pasquini</v>
      </c>
      <c r="G337" s="288"/>
      <c r="H337" s="288"/>
      <c r="I337" s="288"/>
      <c r="J337" s="288"/>
      <c r="K337" s="57"/>
      <c r="L337" s="230" t="str">
        <f t="shared" si="66"/>
        <v>Massimo Santini</v>
      </c>
      <c r="M337" s="52"/>
      <c r="N337" s="140" t="str">
        <f>N51</f>
        <v>Alessandro Subazzoli</v>
      </c>
      <c r="O337" s="63"/>
    </row>
    <row r="338" spans="1:16" ht="13.5" customHeight="1" thickBot="1">
      <c r="A338" s="158" t="str">
        <f>N179</f>
        <v>Riccardo Ferri</v>
      </c>
      <c r="B338" s="139" t="str">
        <f>N263</f>
        <v>Michael Stolzenberg</v>
      </c>
      <c r="C338" s="53"/>
      <c r="D338" s="138">
        <f>IF(Turnidomenica!E274="","",Turnidomenica!E274)</f>
        <v>0</v>
      </c>
      <c r="E338" s="138">
        <f>IF(Turnidomenica!F274="","",Turnidomenica!F274)</f>
        <v>5</v>
      </c>
      <c r="F338" s="288" t="str">
        <f t="shared" si="65"/>
        <v>Michael Stolzenberg</v>
      </c>
      <c r="G338" s="288"/>
      <c r="H338" s="288"/>
      <c r="I338" s="288"/>
      <c r="J338" s="288"/>
      <c r="K338" s="57"/>
      <c r="L338" s="230" t="str">
        <f t="shared" si="66"/>
        <v>Riccardo Ferri</v>
      </c>
      <c r="M338" s="52"/>
      <c r="N338" s="140" t="str">
        <f>N38</f>
        <v>Luca Martinelli</v>
      </c>
      <c r="O338" s="63"/>
    </row>
    <row r="339" spans="1:16" ht="13.5" customHeight="1">
      <c r="A339" s="63"/>
      <c r="B339" s="63"/>
      <c r="C339" s="63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216"/>
      <c r="O339" s="63"/>
    </row>
    <row r="340" spans="1:16" ht="19.5" customHeight="1">
      <c r="A340" s="136" t="s">
        <v>770</v>
      </c>
      <c r="B340" s="108"/>
      <c r="C340" s="108"/>
      <c r="D340" s="108"/>
      <c r="E340" s="108"/>
      <c r="F340" s="108"/>
      <c r="G340" s="109"/>
      <c r="H340" s="110"/>
      <c r="I340" s="110"/>
      <c r="J340" s="110"/>
      <c r="K340" s="110"/>
      <c r="L340" s="110"/>
      <c r="M340" s="110"/>
      <c r="N340" s="114"/>
      <c r="O340" s="63"/>
    </row>
    <row r="341" spans="1:16" ht="13.5" customHeight="1" thickBot="1">
      <c r="A341" s="55" t="s">
        <v>764</v>
      </c>
      <c r="B341" s="55" t="s">
        <v>765</v>
      </c>
      <c r="C341" s="53"/>
      <c r="D341" s="286" t="s">
        <v>543</v>
      </c>
      <c r="E341" s="286"/>
      <c r="F341" s="287" t="s">
        <v>712</v>
      </c>
      <c r="G341" s="287"/>
      <c r="H341" s="287"/>
      <c r="I341" s="287"/>
      <c r="J341" s="287"/>
      <c r="K341" s="54"/>
      <c r="L341" s="54"/>
      <c r="M341" s="55"/>
      <c r="N341" s="213" t="s">
        <v>713</v>
      </c>
      <c r="O341" s="63"/>
    </row>
    <row r="342" spans="1:16" ht="13.5" customHeight="1" thickBot="1">
      <c r="A342" s="158" t="str">
        <f>N10</f>
        <v>Daniele Di Cè</v>
      </c>
      <c r="B342" s="139" t="str">
        <f>F333</f>
        <v>Saverio Ferrante</v>
      </c>
      <c r="C342" s="142"/>
      <c r="D342" s="138">
        <f>IF(Turnidomenica!E319="","",Turnidomenica!E319)</f>
        <v>1</v>
      </c>
      <c r="E342" s="138">
        <f>IF(Turnidomenica!F319="","",Turnidomenica!F319)</f>
        <v>2</v>
      </c>
      <c r="F342" s="288" t="str">
        <f t="shared" ref="F342:F349" si="67">IF(D342&gt;E342,A342,IF(OR(D342=E342),"Spareggio",B342))</f>
        <v>Saverio Ferrante</v>
      </c>
      <c r="G342" s="288"/>
      <c r="H342" s="288"/>
      <c r="I342" s="288"/>
      <c r="J342" s="288"/>
      <c r="K342" s="57"/>
      <c r="L342" s="230" t="str">
        <f t="shared" ref="L342:L357" si="68">IF(D342&lt;E342,A342,IF(OR(D342=E342),"spareggio",B342))</f>
        <v>Daniele Di Cè</v>
      </c>
      <c r="M342" s="52"/>
      <c r="N342" s="140" t="str">
        <f>L338</f>
        <v>Riccardo Ferri</v>
      </c>
      <c r="O342" s="63"/>
    </row>
    <row r="343" spans="1:16" ht="13.5" customHeight="1" thickBot="1">
      <c r="A343" s="159" t="str">
        <f>N220</f>
        <v>Giovanni Francavilla</v>
      </c>
      <c r="B343" s="139" t="str">
        <f>N234</f>
        <v>Remy Lours</v>
      </c>
      <c r="C343" s="142"/>
      <c r="D343" s="138">
        <f>IF(Turnidomenica!E275="","",Turnidomenica!E275)</f>
        <v>0</v>
      </c>
      <c r="E343" s="138">
        <f>IF(Turnidomenica!F275="","",Turnidomenica!F275)</f>
        <v>6</v>
      </c>
      <c r="F343" s="288" t="str">
        <f t="shared" si="67"/>
        <v>Remy Lours</v>
      </c>
      <c r="G343" s="288"/>
      <c r="H343" s="288"/>
      <c r="I343" s="288"/>
      <c r="J343" s="288"/>
      <c r="K343" s="57"/>
      <c r="L343" s="230" t="str">
        <f t="shared" si="68"/>
        <v>Giovanni Francavilla</v>
      </c>
      <c r="M343" s="52"/>
      <c r="N343" s="140" t="str">
        <f>N23</f>
        <v>Mauro Petrini</v>
      </c>
      <c r="O343" s="63"/>
    </row>
    <row r="344" spans="1:16" ht="13.5" customHeight="1" thickBot="1">
      <c r="A344" s="160" t="str">
        <f>N122</f>
        <v>Mongi Rouis</v>
      </c>
      <c r="B344" s="139" t="str">
        <f>N81</f>
        <v>Massimo Di Cè</v>
      </c>
      <c r="C344" s="142"/>
      <c r="D344" s="138">
        <f>IF(Turnidomenica!E276="","",Turnidomenica!E276)</f>
        <v>4</v>
      </c>
      <c r="E344" s="138">
        <f>IF(Turnidomenica!F276="","",Turnidomenica!F276)</f>
        <v>1</v>
      </c>
      <c r="F344" s="288" t="str">
        <f t="shared" si="67"/>
        <v>Mongi Rouis</v>
      </c>
      <c r="G344" s="288"/>
      <c r="H344" s="288"/>
      <c r="I344" s="288"/>
      <c r="J344" s="288"/>
      <c r="K344" s="57"/>
      <c r="L344" s="230" t="str">
        <f t="shared" si="68"/>
        <v>Massimo Di Cè</v>
      </c>
      <c r="M344" s="52"/>
      <c r="N344" s="140" t="str">
        <f>N37</f>
        <v>Augusto Vagnoni</v>
      </c>
      <c r="O344" s="63"/>
    </row>
    <row r="345" spans="1:16" ht="13.5" customHeight="1" thickBot="1">
      <c r="A345" s="160" t="str">
        <f>N108</f>
        <v>Paul Naszalyi</v>
      </c>
      <c r="B345" s="139" t="str">
        <f>N95</f>
        <v>Pierpaolo Murabito</v>
      </c>
      <c r="C345" s="142"/>
      <c r="D345" s="138">
        <f>IF(Turnidomenica!E277="","",Turnidomenica!E277)</f>
        <v>0</v>
      </c>
      <c r="E345" s="138">
        <f>IF(Turnidomenica!F277="","",Turnidomenica!F277)</f>
        <v>2</v>
      </c>
      <c r="F345" s="288" t="str">
        <f t="shared" si="67"/>
        <v>Pierpaolo Murabito</v>
      </c>
      <c r="G345" s="288"/>
      <c r="H345" s="288"/>
      <c r="I345" s="288"/>
      <c r="J345" s="288"/>
      <c r="K345" s="57"/>
      <c r="L345" s="230" t="str">
        <f t="shared" si="68"/>
        <v>Paul Naszalyi</v>
      </c>
      <c r="M345" s="52"/>
      <c r="N345" s="140" t="str">
        <f>N50</f>
        <v>Saverio Bari</v>
      </c>
      <c r="O345" s="63"/>
    </row>
    <row r="346" spans="1:16" ht="13.5" customHeight="1" thickBot="1">
      <c r="A346" s="160" t="str">
        <f>N66</f>
        <v>Riccardo Schito</v>
      </c>
      <c r="B346" s="139" t="str">
        <f>F334</f>
        <v>Paolo Zambello</v>
      </c>
      <c r="C346" s="142"/>
      <c r="D346" s="138">
        <f>IF(Turnidomenica!E320="","",Turnidomenica!E320)</f>
        <v>1</v>
      </c>
      <c r="E346" s="138">
        <f>IF(Turnidomenica!F320="","",Turnidomenica!F320)</f>
        <v>2</v>
      </c>
      <c r="F346" s="288" t="str">
        <f t="shared" si="67"/>
        <v>Paolo Zambello</v>
      </c>
      <c r="G346" s="288"/>
      <c r="H346" s="288"/>
      <c r="I346" s="288"/>
      <c r="J346" s="288"/>
      <c r="K346" s="57"/>
      <c r="L346" s="230" t="str">
        <f t="shared" si="68"/>
        <v>Riccardo Schito</v>
      </c>
      <c r="M346" s="52"/>
      <c r="N346" s="140" t="str">
        <f>L333</f>
        <v>Giancarlo Cavanna Cavanna</v>
      </c>
      <c r="O346" s="63"/>
    </row>
    <row r="347" spans="1:16" ht="13.5" customHeight="1" thickBot="1">
      <c r="A347" s="159" t="str">
        <f>N164</f>
        <v>Gabriele Casati</v>
      </c>
      <c r="B347" s="139" t="str">
        <f>N39</f>
        <v>Tom Horn</v>
      </c>
      <c r="C347" s="142"/>
      <c r="D347" s="138">
        <f>IF(Turnidomenica!E278="","",Turnidomenica!E278)</f>
        <v>5</v>
      </c>
      <c r="E347" s="138">
        <f>IF(Turnidomenica!F278="","",Turnidomenica!F278)</f>
        <v>0</v>
      </c>
      <c r="F347" s="288" t="str">
        <f t="shared" si="67"/>
        <v>Gabriele Casati</v>
      </c>
      <c r="G347" s="288"/>
      <c r="H347" s="288"/>
      <c r="I347" s="288"/>
      <c r="J347" s="288"/>
      <c r="K347" s="57"/>
      <c r="L347" s="230" t="str">
        <f t="shared" si="68"/>
        <v>Tom Horn</v>
      </c>
      <c r="M347" s="52"/>
      <c r="N347" s="140" t="str">
        <f>N134</f>
        <v>William Dotto</v>
      </c>
      <c r="O347" s="63"/>
    </row>
    <row r="348" spans="1:16" ht="13.5" customHeight="1" thickBot="1">
      <c r="A348" s="159" t="str">
        <f>N178</f>
        <v>Maurizio Brillantino</v>
      </c>
      <c r="B348" s="139" t="str">
        <f>N25</f>
        <v>Paolo Bernardini</v>
      </c>
      <c r="C348" s="142"/>
      <c r="D348" s="138">
        <f>IF(Turnidomenica!E279="","",Turnidomenica!E279)</f>
        <v>4</v>
      </c>
      <c r="E348" s="138">
        <f>IF(Turnidomenica!F279="","",Turnidomenica!F279)</f>
        <v>1</v>
      </c>
      <c r="F348" s="288" t="str">
        <f t="shared" si="67"/>
        <v>Maurizio Brillantino</v>
      </c>
      <c r="G348" s="288"/>
      <c r="H348" s="288"/>
      <c r="I348" s="288"/>
      <c r="J348" s="288"/>
      <c r="K348" s="57"/>
      <c r="L348" s="230" t="str">
        <f t="shared" si="68"/>
        <v>Paolo Bernardini</v>
      </c>
      <c r="M348" s="52"/>
      <c r="N348" s="140" t="str">
        <f>N148</f>
        <v>Jean-Marie Amberny</v>
      </c>
      <c r="O348" s="63"/>
    </row>
    <row r="349" spans="1:16" ht="13.5" customHeight="1" thickBot="1">
      <c r="A349" s="160" t="str">
        <f>N52</f>
        <v>Filippo Filippella</v>
      </c>
      <c r="B349" s="139" t="str">
        <f>F335</f>
        <v>Gàbor Baross</v>
      </c>
      <c r="C349" s="142"/>
      <c r="D349" s="138">
        <f>IF(Turnidomenica!E321="","",Turnidomenica!E321)</f>
        <v>4</v>
      </c>
      <c r="E349" s="138">
        <f>IF(Turnidomenica!F321="","",Turnidomenica!F321)</f>
        <v>3</v>
      </c>
      <c r="F349" s="288" t="str">
        <f t="shared" si="67"/>
        <v>Filippo Filippella</v>
      </c>
      <c r="G349" s="288"/>
      <c r="H349" s="288"/>
      <c r="I349" s="288"/>
      <c r="J349" s="288"/>
      <c r="K349" s="57"/>
      <c r="L349" s="230" t="str">
        <f t="shared" si="68"/>
        <v>Gàbor Baross</v>
      </c>
      <c r="M349" s="52"/>
      <c r="N349" s="140" t="str">
        <f>L334</f>
        <v>Adrianio Potecchi</v>
      </c>
      <c r="O349" s="63"/>
    </row>
    <row r="350" spans="1:16" ht="13.5" customHeight="1" thickBot="1">
      <c r="A350" s="160" t="str">
        <f>N38</f>
        <v>Luca Martinelli</v>
      </c>
      <c r="B350" s="139" t="str">
        <f>F336</f>
        <v>Ismaele Caurla</v>
      </c>
      <c r="C350" s="142"/>
      <c r="D350" s="138">
        <f>IF(Turnidomenica!E322="","",Turnidomenica!E322)</f>
        <v>0</v>
      </c>
      <c r="E350" s="138">
        <f>IF(Turnidomenica!F322="","",Turnidomenica!F322)</f>
        <v>5</v>
      </c>
      <c r="F350" s="288" t="str">
        <f t="shared" ref="F350:F357" si="69">IF(D350&gt;E350,A350,IF(OR(D350=E350),"Spareggio",B350))</f>
        <v>Ismaele Caurla</v>
      </c>
      <c r="G350" s="288"/>
      <c r="H350" s="288"/>
      <c r="I350" s="288"/>
      <c r="J350" s="288"/>
      <c r="K350" s="57"/>
      <c r="L350" s="230" t="str">
        <f t="shared" si="68"/>
        <v>Luca Martinelli</v>
      </c>
      <c r="M350" s="52"/>
      <c r="N350" s="140" t="str">
        <f>L335</f>
        <v>Daniele Lopresto</v>
      </c>
      <c r="O350" s="63"/>
      <c r="P350" s="5"/>
    </row>
    <row r="351" spans="1:16" ht="13.5" customHeight="1" thickBot="1">
      <c r="A351" s="159" t="str">
        <f>N192</f>
        <v>Cesare Natoli</v>
      </c>
      <c r="B351" s="139" t="str">
        <f>N262</f>
        <v>Pier Luigi Signoretti</v>
      </c>
      <c r="C351" s="142"/>
      <c r="D351" s="138">
        <f>IF(Turnidomenica!E280="","",Turnidomenica!E280)</f>
        <v>0</v>
      </c>
      <c r="E351" s="138">
        <f>IF(Turnidomenica!F280="","",Turnidomenica!F280)</f>
        <v>1</v>
      </c>
      <c r="F351" s="288" t="str">
        <f t="shared" si="69"/>
        <v>Pier Luigi Signoretti</v>
      </c>
      <c r="G351" s="288"/>
      <c r="H351" s="288"/>
      <c r="I351" s="288"/>
      <c r="J351" s="288"/>
      <c r="K351" s="57"/>
      <c r="L351" s="230" t="str">
        <f t="shared" si="68"/>
        <v>Cesare Natoli</v>
      </c>
      <c r="M351" s="52"/>
      <c r="N351" s="140" t="str">
        <f>N204</f>
        <v>Luca Battista</v>
      </c>
      <c r="O351" s="63"/>
      <c r="P351" s="5"/>
    </row>
    <row r="352" spans="1:16" ht="13.5" customHeight="1" thickBot="1">
      <c r="A352" s="159" t="str">
        <f>N150</f>
        <v>Emanuele Funaro</v>
      </c>
      <c r="B352" s="139" t="str">
        <f>N11</f>
        <v>Luca Pessini</v>
      </c>
      <c r="C352" s="142"/>
      <c r="D352" s="138">
        <f>IF(Turnidomenica!E281="","",Turnidomenica!E281)</f>
        <v>3</v>
      </c>
      <c r="E352" s="138">
        <f>IF(Turnidomenica!F281="","",Turnidomenica!F281)</f>
        <v>1</v>
      </c>
      <c r="F352" s="288" t="str">
        <f t="shared" si="69"/>
        <v>Emanuele Funaro</v>
      </c>
      <c r="G352" s="288"/>
      <c r="H352" s="288"/>
      <c r="I352" s="288"/>
      <c r="J352" s="288"/>
      <c r="K352" s="57"/>
      <c r="L352" s="230" t="str">
        <f t="shared" si="68"/>
        <v>Luca Pessini</v>
      </c>
      <c r="M352" s="52"/>
      <c r="N352" s="140" t="str">
        <f>N205</f>
        <v>Marco Bonciani</v>
      </c>
      <c r="O352" s="63"/>
      <c r="P352" s="5"/>
    </row>
    <row r="353" spans="1:18" ht="13.5" customHeight="1" thickBot="1">
      <c r="A353" s="160" t="str">
        <f>N80</f>
        <v>Alessio Tacchia</v>
      </c>
      <c r="B353" s="139" t="str">
        <f>F337</f>
        <v>Mirco Pasquini</v>
      </c>
      <c r="C353" s="142"/>
      <c r="D353" s="138">
        <f>IF(Turnidomenica!E323="","",Turnidomenica!E323)</f>
        <v>1</v>
      </c>
      <c r="E353" s="138">
        <f>IF(Turnidomenica!F323="","",Turnidomenica!F323)</f>
        <v>2</v>
      </c>
      <c r="F353" s="288" t="str">
        <f t="shared" si="69"/>
        <v>Mirco Pasquini</v>
      </c>
      <c r="G353" s="288"/>
      <c r="H353" s="288"/>
      <c r="I353" s="288"/>
      <c r="J353" s="288"/>
      <c r="K353" s="57"/>
      <c r="L353" s="230" t="str">
        <f t="shared" si="68"/>
        <v>Alessio Tacchia</v>
      </c>
      <c r="M353" s="52"/>
      <c r="N353" s="140" t="str">
        <f>L336</f>
        <v>Tiberio Becucci</v>
      </c>
      <c r="O353" s="63"/>
      <c r="P353" s="5"/>
    </row>
    <row r="354" spans="1:18" ht="13.5" customHeight="1" thickBot="1">
      <c r="A354" s="160" t="str">
        <f>N94</f>
        <v>Luca Ciabattoni</v>
      </c>
      <c r="B354" s="139" t="str">
        <f>N53</f>
        <v>Fernando Gomez</v>
      </c>
      <c r="C354" s="142"/>
      <c r="D354" s="138">
        <f>IF(Turnidomenica!E282="","",Turnidomenica!E282)</f>
        <v>2</v>
      </c>
      <c r="E354" s="138">
        <f>IF(Turnidomenica!F282="","",Turnidomenica!F282)</f>
        <v>3</v>
      </c>
      <c r="F354" s="288" t="str">
        <f t="shared" si="69"/>
        <v>Fernando Gomez</v>
      </c>
      <c r="G354" s="288"/>
      <c r="H354" s="288"/>
      <c r="I354" s="288"/>
      <c r="J354" s="288"/>
      <c r="K354" s="57"/>
      <c r="L354" s="230" t="str">
        <f t="shared" si="68"/>
        <v>Luca Ciabattoni</v>
      </c>
      <c r="M354" s="52"/>
      <c r="N354" s="140" t="str">
        <f>Veterani!N64</f>
        <v>Vicenç Prats</v>
      </c>
      <c r="O354" s="63"/>
      <c r="P354" s="5"/>
    </row>
    <row r="355" spans="1:18" ht="13.5" customHeight="1" thickBot="1">
      <c r="A355" s="160" t="str">
        <f>N136</f>
        <v>Francesco Gori</v>
      </c>
      <c r="B355" s="139" t="str">
        <f>N67</f>
        <v>Luca Converti</v>
      </c>
      <c r="C355" s="142"/>
      <c r="D355" s="138">
        <f>IF(Turnidomenica!E283="","",Turnidomenica!E283)</f>
        <v>0</v>
      </c>
      <c r="E355" s="138">
        <f>IF(Turnidomenica!F283="","",Turnidomenica!F283)</f>
        <v>1</v>
      </c>
      <c r="F355" s="288" t="str">
        <f t="shared" si="69"/>
        <v>Luca Converti</v>
      </c>
      <c r="G355" s="288"/>
      <c r="H355" s="288"/>
      <c r="I355" s="288"/>
      <c r="J355" s="288"/>
      <c r="K355" s="57"/>
      <c r="L355" s="230" t="str">
        <f t="shared" si="68"/>
        <v>Francesco Gori</v>
      </c>
      <c r="M355" s="52"/>
      <c r="N355" s="140" t="str">
        <f>Veterani!N93</f>
        <v>Joseph Mifsud</v>
      </c>
      <c r="O355" s="63"/>
      <c r="P355" s="5"/>
    </row>
    <row r="356" spans="1:18" ht="13.5" customHeight="1" thickBot="1">
      <c r="A356" s="159" t="str">
        <f>N206</f>
        <v>Raul Benita</v>
      </c>
      <c r="B356" s="139" t="str">
        <f>N248</f>
        <v>Marcus Tilgner</v>
      </c>
      <c r="C356" s="142"/>
      <c r="D356" s="138">
        <f>IF(Turnidomenica!E284="","",Turnidomenica!E284)</f>
        <v>3</v>
      </c>
      <c r="E356" s="138">
        <f>IF(Turnidomenica!F284="","",Turnidomenica!F284)</f>
        <v>1</v>
      </c>
      <c r="F356" s="288" t="str">
        <f t="shared" si="69"/>
        <v>Raul Benita</v>
      </c>
      <c r="G356" s="288"/>
      <c r="H356" s="288"/>
      <c r="I356" s="288"/>
      <c r="J356" s="288"/>
      <c r="K356" s="57"/>
      <c r="L356" s="230" t="str">
        <f t="shared" si="68"/>
        <v>Marcus Tilgner</v>
      </c>
      <c r="M356" s="52"/>
      <c r="N356" s="140" t="str">
        <f>N80</f>
        <v>Alessio Tacchia</v>
      </c>
      <c r="O356" s="63"/>
      <c r="P356" s="5"/>
    </row>
    <row r="357" spans="1:18" ht="13.5" customHeight="1" thickBot="1">
      <c r="A357" s="160" t="str">
        <f>N24</f>
        <v>Raphael Pommier</v>
      </c>
      <c r="B357" s="139" t="str">
        <f>F338</f>
        <v>Michael Stolzenberg</v>
      </c>
      <c r="C357" s="142"/>
      <c r="D357" s="138">
        <f>IF(Turnidomenica!E324="","",Turnidomenica!E324)</f>
        <v>2</v>
      </c>
      <c r="E357" s="138">
        <f>IF(Turnidomenica!F324="","",Turnidomenica!F324)</f>
        <v>5</v>
      </c>
      <c r="F357" s="288" t="str">
        <f t="shared" si="69"/>
        <v>Michael Stolzenberg</v>
      </c>
      <c r="G357" s="288"/>
      <c r="H357" s="288"/>
      <c r="I357" s="288"/>
      <c r="J357" s="288"/>
      <c r="K357" s="57"/>
      <c r="L357" s="230" t="str">
        <f t="shared" si="68"/>
        <v>Raphael Pommier</v>
      </c>
      <c r="M357" s="52"/>
      <c r="N357" s="140" t="str">
        <f>L337</f>
        <v>Massimo Santini</v>
      </c>
      <c r="O357" s="63"/>
      <c r="P357" s="5"/>
    </row>
    <row r="358" spans="1:18" ht="13.5" customHeight="1">
      <c r="A358" s="60"/>
      <c r="B358" s="60"/>
      <c r="C358" s="59"/>
      <c r="D358" s="59"/>
      <c r="E358" s="59"/>
      <c r="F358" s="61"/>
      <c r="G358" s="62"/>
      <c r="H358" s="63"/>
      <c r="I358" s="63"/>
      <c r="J358" s="63"/>
      <c r="K358" s="63"/>
      <c r="L358" s="63"/>
      <c r="M358" s="63"/>
      <c r="N358" s="216"/>
      <c r="O358" s="63"/>
    </row>
    <row r="359" spans="1:18" ht="19.5" customHeight="1">
      <c r="A359" s="136" t="s">
        <v>709</v>
      </c>
      <c r="B359" s="108"/>
      <c r="C359" s="108"/>
      <c r="D359" s="108"/>
      <c r="E359" s="108"/>
      <c r="F359" s="108"/>
      <c r="G359" s="109"/>
      <c r="H359" s="110"/>
      <c r="I359" s="110"/>
      <c r="J359" s="110"/>
      <c r="K359" s="110"/>
      <c r="L359" s="110"/>
      <c r="M359" s="110"/>
      <c r="N359" s="114"/>
      <c r="O359" s="63"/>
    </row>
    <row r="360" spans="1:18" ht="13.5" customHeight="1" thickBot="1">
      <c r="A360" s="55" t="s">
        <v>764</v>
      </c>
      <c r="B360" s="55" t="s">
        <v>765</v>
      </c>
      <c r="C360" s="53"/>
      <c r="D360" s="286" t="s">
        <v>543</v>
      </c>
      <c r="E360" s="286"/>
      <c r="F360" s="287" t="s">
        <v>712</v>
      </c>
      <c r="G360" s="287"/>
      <c r="H360" s="287"/>
      <c r="I360" s="287"/>
      <c r="J360" s="287"/>
      <c r="K360" s="54"/>
      <c r="L360" s="54"/>
      <c r="M360" s="55"/>
      <c r="N360" s="213" t="s">
        <v>713</v>
      </c>
      <c r="O360" s="63"/>
    </row>
    <row r="361" spans="1:18" ht="13.5" customHeight="1" thickBot="1">
      <c r="A361" s="139" t="str">
        <f>F342</f>
        <v>Saverio Ferrante</v>
      </c>
      <c r="B361" s="159" t="str">
        <f>F343</f>
        <v>Remy Lours</v>
      </c>
      <c r="C361" s="141"/>
      <c r="D361" s="138">
        <f>IF(Turnidomenica!E353="","",Turnidomenica!E353)</f>
        <v>2</v>
      </c>
      <c r="E361" s="138">
        <f>IF(Turnidomenica!F353="","",Turnidomenica!F353)</f>
        <v>1</v>
      </c>
      <c r="F361" s="288" t="str">
        <f t="shared" ref="F361:F368" si="70">IF(D361&gt;E361,A361,IF(OR(D361=E361),"Spareggio",B361))</f>
        <v>Saverio Ferrante</v>
      </c>
      <c r="G361" s="288"/>
      <c r="H361" s="288"/>
      <c r="I361" s="288"/>
      <c r="J361" s="288"/>
      <c r="K361" s="57"/>
      <c r="L361" s="230" t="str">
        <f t="shared" ref="L361:L368" si="71">IF(D361&lt;E361,A361,IF(OR(D361=E361),"spareggio",B361))</f>
        <v>Remy Lours</v>
      </c>
      <c r="M361" s="52"/>
      <c r="N361" s="140" t="str">
        <f>L346</f>
        <v>Riccardo Schito</v>
      </c>
      <c r="O361" s="63"/>
      <c r="P361" s="4"/>
      <c r="Q361" s="4"/>
      <c r="R361" s="4"/>
    </row>
    <row r="362" spans="1:18" ht="13.5" customHeight="1" thickBot="1">
      <c r="A362" s="139" t="str">
        <f>F344</f>
        <v>Mongi Rouis</v>
      </c>
      <c r="B362" s="159" t="str">
        <f>F345</f>
        <v>Pierpaolo Murabito</v>
      </c>
      <c r="C362" s="142"/>
      <c r="D362" s="138">
        <f>IF(Turnidomenica!E354="","",Turnidomenica!E354)</f>
        <v>2</v>
      </c>
      <c r="E362" s="138">
        <f>IF(Turnidomenica!F354="","",Turnidomenica!F354)</f>
        <v>1</v>
      </c>
      <c r="F362" s="288" t="str">
        <f t="shared" si="70"/>
        <v>Mongi Rouis</v>
      </c>
      <c r="G362" s="288"/>
      <c r="H362" s="288"/>
      <c r="I362" s="288"/>
      <c r="J362" s="288"/>
      <c r="K362" s="57"/>
      <c r="L362" s="230" t="str">
        <f t="shared" si="71"/>
        <v>Pierpaolo Murabito</v>
      </c>
      <c r="M362" s="52"/>
      <c r="N362" s="140" t="str">
        <f>L342</f>
        <v>Daniele Di Cè</v>
      </c>
      <c r="O362" s="63"/>
      <c r="P362" s="4"/>
      <c r="Q362" s="4"/>
      <c r="R362" s="4"/>
    </row>
    <row r="363" spans="1:18" ht="13.5" customHeight="1" thickBot="1">
      <c r="A363" s="139" t="str">
        <f>F346</f>
        <v>Paolo Zambello</v>
      </c>
      <c r="B363" s="159" t="str">
        <f>F347</f>
        <v>Gabriele Casati</v>
      </c>
      <c r="C363" s="142"/>
      <c r="D363" s="138">
        <f>IF(Turnidomenica!E355="","",Turnidomenica!E355)</f>
        <v>3</v>
      </c>
      <c r="E363" s="138">
        <f>IF(Turnidomenica!F355="","",Turnidomenica!F355)</f>
        <v>4</v>
      </c>
      <c r="F363" s="288" t="str">
        <f t="shared" si="70"/>
        <v>Gabriele Casati</v>
      </c>
      <c r="G363" s="288"/>
      <c r="H363" s="288"/>
      <c r="I363" s="288"/>
      <c r="J363" s="288"/>
      <c r="K363" s="57"/>
      <c r="L363" s="230" t="str">
        <f t="shared" si="71"/>
        <v>Paolo Zambello</v>
      </c>
      <c r="M363" s="52"/>
      <c r="N363" s="140" t="str">
        <f>L349</f>
        <v>Gàbor Baross</v>
      </c>
      <c r="O363" s="63"/>
      <c r="P363" s="4"/>
      <c r="Q363" s="4"/>
      <c r="R363" s="4"/>
    </row>
    <row r="364" spans="1:18" ht="13.5" customHeight="1" thickBot="1">
      <c r="A364" s="139" t="str">
        <f>F348</f>
        <v>Maurizio Brillantino</v>
      </c>
      <c r="B364" s="159" t="str">
        <f>F349</f>
        <v>Filippo Filippella</v>
      </c>
      <c r="C364" s="142"/>
      <c r="D364" s="138">
        <f>IF(Turnidomenica!E356="","",Turnidomenica!E356)</f>
        <v>1</v>
      </c>
      <c r="E364" s="138">
        <f>IF(Turnidomenica!F356="","",Turnidomenica!F356)</f>
        <v>3</v>
      </c>
      <c r="F364" s="288" t="str">
        <f t="shared" si="70"/>
        <v>Filippo Filippella</v>
      </c>
      <c r="G364" s="288"/>
      <c r="H364" s="288"/>
      <c r="I364" s="288"/>
      <c r="J364" s="288"/>
      <c r="K364" s="57"/>
      <c r="L364" s="230" t="str">
        <f t="shared" si="71"/>
        <v>Maurizio Brillantino</v>
      </c>
      <c r="M364" s="52"/>
      <c r="N364" s="140" t="str">
        <f>L350</f>
        <v>Luca Martinelli</v>
      </c>
      <c r="O364" s="63"/>
      <c r="P364" s="4"/>
      <c r="Q364" s="4"/>
      <c r="R364" s="4"/>
    </row>
    <row r="365" spans="1:18" ht="13.5" customHeight="1" thickBot="1">
      <c r="A365" s="139" t="str">
        <f>F350</f>
        <v>Ismaele Caurla</v>
      </c>
      <c r="B365" s="159" t="str">
        <f>F351</f>
        <v>Pier Luigi Signoretti</v>
      </c>
      <c r="C365" s="248"/>
      <c r="D365" s="138">
        <f>IF(Turnidomenica!E357="","",Turnidomenica!E357)</f>
        <v>2</v>
      </c>
      <c r="E365" s="138">
        <f>IF(Turnidomenica!F357="","",Turnidomenica!F357)</f>
        <v>5</v>
      </c>
      <c r="F365" s="288" t="str">
        <f t="shared" si="70"/>
        <v>Pier Luigi Signoretti</v>
      </c>
      <c r="G365" s="288"/>
      <c r="H365" s="288"/>
      <c r="I365" s="288"/>
      <c r="J365" s="288"/>
      <c r="K365" s="57"/>
      <c r="L365" s="230" t="str">
        <f t="shared" si="71"/>
        <v>Ismaele Caurla</v>
      </c>
      <c r="M365" s="52"/>
      <c r="N365" s="140" t="str">
        <f>L357</f>
        <v>Raphael Pommier</v>
      </c>
      <c r="O365" s="63"/>
      <c r="P365" s="4"/>
      <c r="Q365" s="4"/>
      <c r="R365" s="4"/>
    </row>
    <row r="366" spans="1:18" ht="13.5" customHeight="1" thickBot="1">
      <c r="A366" s="139" t="str">
        <f>F352</f>
        <v>Emanuele Funaro</v>
      </c>
      <c r="B366" s="159" t="str">
        <f>F353</f>
        <v>Mirco Pasquini</v>
      </c>
      <c r="C366" s="142"/>
      <c r="D366" s="138">
        <f>IF(Turnidomenica!E358="","",Turnidomenica!E358)</f>
        <v>1</v>
      </c>
      <c r="E366" s="138">
        <f>IF(Turnidomenica!F358="","",Turnidomenica!F358)</f>
        <v>0</v>
      </c>
      <c r="F366" s="288" t="str">
        <f t="shared" si="70"/>
        <v>Emanuele Funaro</v>
      </c>
      <c r="G366" s="288"/>
      <c r="H366" s="288"/>
      <c r="I366" s="288"/>
      <c r="J366" s="288"/>
      <c r="K366" s="57"/>
      <c r="L366" s="230" t="str">
        <f t="shared" si="71"/>
        <v>Mirco Pasquini</v>
      </c>
      <c r="M366" s="52"/>
      <c r="N366" s="140" t="str">
        <f>L353</f>
        <v>Alessio Tacchia</v>
      </c>
      <c r="O366" s="63"/>
      <c r="P366" s="4"/>
      <c r="Q366" s="4"/>
      <c r="R366" s="4"/>
    </row>
    <row r="367" spans="1:18" ht="13.5" customHeight="1" thickBot="1">
      <c r="A367" s="139" t="str">
        <f>F354</f>
        <v>Fernando Gomez</v>
      </c>
      <c r="B367" s="159" t="str">
        <f>F355</f>
        <v>Luca Converti</v>
      </c>
      <c r="C367" s="142"/>
      <c r="D367" s="138">
        <f>IF(Turnidomenica!E359="","",Turnidomenica!E359)</f>
        <v>4</v>
      </c>
      <c r="E367" s="138">
        <f>IF(Turnidomenica!F359="","",Turnidomenica!F359)</f>
        <v>0</v>
      </c>
      <c r="F367" s="288" t="str">
        <f t="shared" si="70"/>
        <v>Fernando Gomez</v>
      </c>
      <c r="G367" s="288"/>
      <c r="H367" s="288"/>
      <c r="I367" s="288"/>
      <c r="J367" s="288"/>
      <c r="K367" s="57"/>
      <c r="L367" s="230" t="str">
        <f t="shared" si="71"/>
        <v>Luca Converti</v>
      </c>
      <c r="M367" s="52"/>
      <c r="N367" s="140" t="s">
        <v>771</v>
      </c>
      <c r="O367" s="63"/>
      <c r="P367" s="4"/>
      <c r="Q367" s="4"/>
      <c r="R367" s="4"/>
    </row>
    <row r="368" spans="1:18" ht="13.5" customHeight="1" thickBot="1">
      <c r="A368" s="139" t="str">
        <f>F356</f>
        <v>Raul Benita</v>
      </c>
      <c r="B368" s="159" t="str">
        <f>F357</f>
        <v>Michael Stolzenberg</v>
      </c>
      <c r="C368" s="142"/>
      <c r="D368" s="138">
        <f>IF(Turnidomenica!E360="","",Turnidomenica!E360)</f>
        <v>1</v>
      </c>
      <c r="E368" s="138">
        <f>IF(Turnidomenica!F360="","",Turnidomenica!F360)</f>
        <v>2</v>
      </c>
      <c r="F368" s="288" t="str">
        <f t="shared" si="70"/>
        <v>Michael Stolzenberg</v>
      </c>
      <c r="G368" s="288"/>
      <c r="H368" s="288"/>
      <c r="I368" s="288"/>
      <c r="J368" s="288"/>
      <c r="K368" s="57"/>
      <c r="L368" s="230" t="str">
        <f t="shared" si="71"/>
        <v>Raul Benita</v>
      </c>
      <c r="M368" s="52"/>
      <c r="N368" s="140" t="s">
        <v>771</v>
      </c>
      <c r="O368" s="63"/>
      <c r="P368" s="4"/>
      <c r="Q368" s="4"/>
      <c r="R368" s="4"/>
    </row>
    <row r="369" spans="1:18" ht="13.5" customHeight="1">
      <c r="A369" s="60"/>
      <c r="B369" s="60"/>
      <c r="C369" s="59"/>
      <c r="D369" s="59"/>
      <c r="E369" s="59"/>
      <c r="F369" s="61"/>
      <c r="G369" s="62"/>
      <c r="H369" s="63"/>
      <c r="I369" s="63"/>
      <c r="J369" s="63"/>
      <c r="K369" s="63"/>
      <c r="L369" s="63"/>
      <c r="M369" s="63"/>
      <c r="N369" s="216"/>
      <c r="O369" s="63"/>
    </row>
    <row r="370" spans="1:18" ht="19.5" customHeight="1">
      <c r="A370" s="136" t="s">
        <v>722</v>
      </c>
      <c r="B370" s="112"/>
      <c r="C370" s="112"/>
      <c r="D370" s="112"/>
      <c r="E370" s="112"/>
      <c r="F370" s="112"/>
      <c r="G370" s="113"/>
      <c r="H370" s="114"/>
      <c r="I370" s="114"/>
      <c r="J370" s="114"/>
      <c r="K370" s="114"/>
      <c r="L370" s="114"/>
      <c r="M370" s="114"/>
      <c r="N370" s="114"/>
      <c r="O370" s="63"/>
    </row>
    <row r="371" spans="1:18" ht="13.5" customHeight="1" thickBot="1">
      <c r="A371" s="55" t="s">
        <v>764</v>
      </c>
      <c r="B371" s="55" t="s">
        <v>765</v>
      </c>
      <c r="C371" s="53"/>
      <c r="D371" s="286" t="s">
        <v>543</v>
      </c>
      <c r="E371" s="286"/>
      <c r="F371" s="287" t="s">
        <v>712</v>
      </c>
      <c r="G371" s="287"/>
      <c r="H371" s="287"/>
      <c r="I371" s="287"/>
      <c r="J371" s="287"/>
      <c r="K371" s="54"/>
      <c r="L371" s="54"/>
      <c r="M371" s="55"/>
      <c r="N371" s="213" t="s">
        <v>713</v>
      </c>
      <c r="O371" s="55"/>
    </row>
    <row r="372" spans="1:18" ht="13.5" customHeight="1" thickBot="1">
      <c r="A372" s="139" t="str">
        <f>F361</f>
        <v>Saverio Ferrante</v>
      </c>
      <c r="B372" s="139" t="str">
        <f>F362</f>
        <v>Mongi Rouis</v>
      </c>
      <c r="C372" s="141"/>
      <c r="D372" s="138">
        <f>IF(Turnidomenica!E391="","",Turnidomenica!E391)</f>
        <v>2</v>
      </c>
      <c r="E372" s="138">
        <f>IF(Turnidomenica!F391="","",Turnidomenica!F391)</f>
        <v>3</v>
      </c>
      <c r="F372" s="288" t="str">
        <f>IF(D372&gt;E372,A372,IF(OR(D372=E372),"Spareggio",B372))</f>
        <v>Mongi Rouis</v>
      </c>
      <c r="G372" s="288"/>
      <c r="H372" s="288"/>
      <c r="I372" s="288"/>
      <c r="J372" s="288"/>
      <c r="K372" s="57"/>
      <c r="L372" s="230" t="str">
        <f>IF(D372&lt;E372,A372,IF(OR(D372=E372),"spareggio",B372))</f>
        <v>Saverio Ferrante</v>
      </c>
      <c r="M372" s="52"/>
      <c r="N372" s="140" t="str">
        <f>L363</f>
        <v>Paolo Zambello</v>
      </c>
      <c r="O372" s="101"/>
      <c r="P372" s="4"/>
      <c r="Q372" s="4"/>
      <c r="R372" s="4"/>
    </row>
    <row r="373" spans="1:18" ht="13.5" customHeight="1" thickBot="1">
      <c r="A373" s="139" t="str">
        <f>F363</f>
        <v>Gabriele Casati</v>
      </c>
      <c r="B373" s="139" t="str">
        <f>F364</f>
        <v>Filippo Filippella</v>
      </c>
      <c r="C373" s="142"/>
      <c r="D373" s="138">
        <f>IF(Turnidomenica!E392="","",Turnidomenica!E392)</f>
        <v>3</v>
      </c>
      <c r="E373" s="138">
        <f>IF(Turnidomenica!F392="","",Turnidomenica!F392)</f>
        <v>1</v>
      </c>
      <c r="F373" s="288" t="str">
        <f>IF(D373&gt;E373,A373,IF(OR(D373=E373),"Spareggio",B373))</f>
        <v>Gabriele Casati</v>
      </c>
      <c r="G373" s="288"/>
      <c r="H373" s="288"/>
      <c r="I373" s="288"/>
      <c r="J373" s="288"/>
      <c r="K373" s="57"/>
      <c r="L373" s="230" t="str">
        <f>IF(D373&lt;E373,A373,IF(OR(D373=E373),"spareggio",B373))</f>
        <v>Filippo Filippella</v>
      </c>
      <c r="M373" s="52"/>
      <c r="N373" s="140" t="str">
        <f>L364</f>
        <v>Maurizio Brillantino</v>
      </c>
      <c r="O373" s="63"/>
      <c r="P373" s="102"/>
      <c r="Q373" s="4"/>
      <c r="R373" s="4"/>
    </row>
    <row r="374" spans="1:18" ht="13.5" customHeight="1" thickBot="1">
      <c r="A374" s="139" t="str">
        <f>F365</f>
        <v>Pier Luigi Signoretti</v>
      </c>
      <c r="B374" s="139" t="str">
        <f>F366</f>
        <v>Emanuele Funaro</v>
      </c>
      <c r="C374" s="142"/>
      <c r="D374" s="138">
        <f>IF(Turnidomenica!E393="","",Turnidomenica!E393)</f>
        <v>3</v>
      </c>
      <c r="E374" s="138">
        <f>IF(Turnidomenica!F393="","",Turnidomenica!F393)</f>
        <v>0</v>
      </c>
      <c r="F374" s="288" t="str">
        <f>IF(D374&gt;E374,A374,IF(OR(D374=E374),"Spareggio",B374))</f>
        <v>Pier Luigi Signoretti</v>
      </c>
      <c r="G374" s="288"/>
      <c r="H374" s="288"/>
      <c r="I374" s="288"/>
      <c r="J374" s="288"/>
      <c r="K374" s="57"/>
      <c r="L374" s="230" t="str">
        <f>IF(D374&lt;E374,A374,IF(OR(D374=E374),"spareggio",B374))</f>
        <v>Emanuele Funaro</v>
      </c>
      <c r="M374" s="52"/>
      <c r="N374" s="140" t="str">
        <f>L365</f>
        <v>Ismaele Caurla</v>
      </c>
      <c r="O374" s="63"/>
      <c r="P374" s="4"/>
      <c r="Q374" s="4"/>
      <c r="R374" s="4"/>
    </row>
    <row r="375" spans="1:18" ht="13.5" customHeight="1" thickBot="1">
      <c r="A375" s="139" t="str">
        <f>F367</f>
        <v>Fernando Gomez</v>
      </c>
      <c r="B375" s="139" t="str">
        <f>F368</f>
        <v>Michael Stolzenberg</v>
      </c>
      <c r="C375" s="142"/>
      <c r="D375" s="138">
        <f>IF(Turnidomenica!E394="","",Turnidomenica!E394)</f>
        <v>0</v>
      </c>
      <c r="E375" s="138">
        <f>IF(Turnidomenica!F394="","",Turnidomenica!F394)</f>
        <v>5</v>
      </c>
      <c r="F375" s="288" t="str">
        <f>IF(D375&gt;E375,A375,IF(OR(D375=E375),"Spareggio",B375))</f>
        <v>Michael Stolzenberg</v>
      </c>
      <c r="G375" s="288"/>
      <c r="H375" s="288"/>
      <c r="I375" s="288"/>
      <c r="J375" s="288"/>
      <c r="K375" s="57"/>
      <c r="L375" s="230" t="str">
        <f>IF(D375&lt;E375,A375,IF(OR(D375=E375),"spareggio",B375))</f>
        <v>Fernando Gomez</v>
      </c>
      <c r="M375" s="52"/>
      <c r="N375" s="140" t="str">
        <f>L366</f>
        <v>Mirco Pasquini</v>
      </c>
      <c r="O375" s="63"/>
      <c r="P375" s="4"/>
      <c r="Q375" s="4"/>
      <c r="R375" s="4"/>
    </row>
    <row r="376" spans="1:18" ht="13.5" customHeight="1">
      <c r="A376" s="104"/>
      <c r="B376" s="104"/>
      <c r="C376" s="59"/>
      <c r="D376" s="59"/>
      <c r="E376" s="59"/>
      <c r="F376" s="57"/>
      <c r="G376" s="57"/>
      <c r="H376" s="57"/>
      <c r="I376" s="57"/>
      <c r="J376" s="57"/>
      <c r="K376" s="57"/>
      <c r="L376" s="57"/>
      <c r="M376" s="105"/>
      <c r="N376" s="105"/>
      <c r="O376" s="63"/>
      <c r="R376" s="4"/>
    </row>
    <row r="377" spans="1:18" ht="19.5" customHeight="1">
      <c r="A377" s="136" t="s">
        <v>725</v>
      </c>
      <c r="B377" s="112"/>
      <c r="C377" s="112"/>
      <c r="D377" s="112"/>
      <c r="E377" s="112"/>
      <c r="F377" s="112"/>
      <c r="G377" s="113"/>
      <c r="H377" s="114"/>
      <c r="I377" s="114"/>
      <c r="J377" s="114"/>
      <c r="K377" s="114"/>
      <c r="L377" s="114"/>
      <c r="M377" s="114"/>
      <c r="N377" s="114"/>
      <c r="O377" s="63"/>
    </row>
    <row r="378" spans="1:18" ht="13.5" customHeight="1" thickBot="1">
      <c r="A378" s="55" t="s">
        <v>764</v>
      </c>
      <c r="B378" s="55" t="s">
        <v>765</v>
      </c>
      <c r="C378" s="53"/>
      <c r="D378" s="286" t="s">
        <v>543</v>
      </c>
      <c r="E378" s="286"/>
      <c r="F378" s="287" t="s">
        <v>712</v>
      </c>
      <c r="G378" s="287"/>
      <c r="H378" s="287"/>
      <c r="I378" s="287"/>
      <c r="J378" s="287"/>
      <c r="K378" s="54"/>
      <c r="L378" s="54"/>
      <c r="M378" s="55"/>
      <c r="N378" s="213" t="s">
        <v>713</v>
      </c>
      <c r="O378" s="63"/>
    </row>
    <row r="379" spans="1:18" ht="13.5" customHeight="1" thickBot="1">
      <c r="A379" s="139" t="str">
        <f>F372</f>
        <v>Mongi Rouis</v>
      </c>
      <c r="B379" s="139" t="str">
        <f>F373</f>
        <v>Gabriele Casati</v>
      </c>
      <c r="C379" s="106"/>
      <c r="D379" s="138">
        <f>IF(Turnidomenica!E416="","",Turnidomenica!E416)</f>
        <v>4</v>
      </c>
      <c r="E379" s="138">
        <f>IF(Turnidomenica!F416="","",Turnidomenica!F416)</f>
        <v>0</v>
      </c>
      <c r="F379" s="288" t="str">
        <f>IF(D379&gt;E379,A379,IF(OR(D379=E379),"Spareggio",B379))</f>
        <v>Mongi Rouis</v>
      </c>
      <c r="G379" s="288"/>
      <c r="H379" s="288"/>
      <c r="I379" s="288"/>
      <c r="J379" s="288"/>
      <c r="K379" s="57"/>
      <c r="L379" s="230" t="str">
        <f>IF(D379&lt;E379,A379,IF(OR(D379=E379),"spareggio",B379))</f>
        <v>Gabriele Casati</v>
      </c>
      <c r="M379" s="52"/>
      <c r="N379" s="140" t="str">
        <f>L375</f>
        <v>Fernando Gomez</v>
      </c>
      <c r="O379" s="63"/>
      <c r="P379" s="4"/>
      <c r="Q379" s="4"/>
      <c r="R379" s="4"/>
    </row>
    <row r="380" spans="1:18" ht="13.5" customHeight="1" thickBot="1">
      <c r="A380" s="139" t="str">
        <f>F374</f>
        <v>Pier Luigi Signoretti</v>
      </c>
      <c r="B380" s="139" t="str">
        <f>F375</f>
        <v>Michael Stolzenberg</v>
      </c>
      <c r="C380" s="142"/>
      <c r="D380" s="138">
        <f>IF(Turnidomenica!E417="","",Turnidomenica!E417)</f>
        <v>2</v>
      </c>
      <c r="E380" s="138">
        <f>IF(Turnidomenica!F417="","",Turnidomenica!F417)</f>
        <v>1</v>
      </c>
      <c r="F380" s="288" t="str">
        <f>IF(D380&gt;E380,A380,IF(OR(D380=E380),"Spareggio",B380))</f>
        <v>Pier Luigi Signoretti</v>
      </c>
      <c r="G380" s="288"/>
      <c r="H380" s="288"/>
      <c r="I380" s="288"/>
      <c r="J380" s="288"/>
      <c r="K380" s="57"/>
      <c r="L380" s="230" t="str">
        <f>IF(D380&lt;E380,A380,IF(OR(D380=E380),"spareggio",B380))</f>
        <v>Michael Stolzenberg</v>
      </c>
      <c r="M380" s="52"/>
      <c r="N380" s="140" t="str">
        <f>L372</f>
        <v>Saverio Ferrante</v>
      </c>
      <c r="O380" s="63"/>
      <c r="P380" s="4"/>
      <c r="Q380" s="4"/>
      <c r="R380" s="4"/>
    </row>
    <row r="381" spans="1:18" ht="13.5" customHeight="1">
      <c r="A381" s="60"/>
      <c r="B381" s="60"/>
      <c r="C381" s="59"/>
      <c r="D381" s="59"/>
      <c r="E381" s="59"/>
      <c r="F381" s="61"/>
      <c r="G381" s="62"/>
      <c r="H381" s="63"/>
      <c r="I381" s="63"/>
      <c r="J381" s="63"/>
      <c r="K381" s="63"/>
      <c r="L381" s="63"/>
      <c r="M381" s="63"/>
      <c r="N381" s="216"/>
      <c r="O381" s="63"/>
      <c r="P381" s="5"/>
      <c r="Q381" s="5"/>
      <c r="R381" s="5"/>
    </row>
    <row r="382" spans="1:18" ht="19.5" customHeight="1">
      <c r="A382" s="107" t="s">
        <v>772</v>
      </c>
      <c r="B382" s="112"/>
      <c r="C382" s="112"/>
      <c r="D382" s="112"/>
      <c r="E382" s="112"/>
      <c r="F382" s="112"/>
      <c r="G382" s="113"/>
      <c r="H382" s="114"/>
      <c r="I382" s="114"/>
      <c r="J382" s="114"/>
      <c r="K382" s="114"/>
      <c r="L382" s="114"/>
      <c r="M382" s="114"/>
      <c r="N382" s="114"/>
      <c r="O382" s="63"/>
      <c r="P382" s="5"/>
      <c r="Q382" s="5"/>
      <c r="R382" s="5"/>
    </row>
    <row r="383" spans="1:18" ht="13.5" customHeight="1" thickBot="1">
      <c r="A383" s="55" t="s">
        <v>764</v>
      </c>
      <c r="B383" s="55" t="s">
        <v>765</v>
      </c>
      <c r="C383" s="66"/>
      <c r="D383" s="296" t="s">
        <v>767</v>
      </c>
      <c r="E383" s="296"/>
      <c r="F383" s="287" t="s">
        <v>768</v>
      </c>
      <c r="G383" s="287"/>
      <c r="H383" s="287"/>
      <c r="I383" s="287"/>
      <c r="J383" s="287"/>
      <c r="K383" s="54"/>
      <c r="L383" s="54"/>
      <c r="M383" s="55"/>
      <c r="N383" s="52" t="s">
        <v>769</v>
      </c>
      <c r="O383" s="63"/>
      <c r="P383" s="5"/>
      <c r="Q383" s="5"/>
      <c r="R383" s="5"/>
    </row>
    <row r="384" spans="1:18" ht="13.5" customHeight="1" thickBot="1">
      <c r="A384" s="139" t="str">
        <f>F379</f>
        <v>Mongi Rouis</v>
      </c>
      <c r="B384" s="139" t="str">
        <f>F380</f>
        <v>Pier Luigi Signoretti</v>
      </c>
      <c r="C384" s="56"/>
      <c r="D384" s="138">
        <f>IF(Turnidomenica!E429="","",Turnidomenica!E429)</f>
        <v>3</v>
      </c>
      <c r="E384" s="138">
        <f>IF(Turnidomenica!F429="","",Turnidomenica!F429)</f>
        <v>4</v>
      </c>
      <c r="F384" s="288" t="str">
        <f>IF(D384&gt;E384,A384,IF(OR(D384=E384),"Spareggio",B384))</f>
        <v>Pier Luigi Signoretti</v>
      </c>
      <c r="G384" s="288"/>
      <c r="H384" s="288"/>
      <c r="I384" s="288"/>
      <c r="J384" s="288"/>
      <c r="K384" s="57"/>
      <c r="L384" s="230" t="str">
        <f>IF(D384&lt;E384,A384,IF(OR(D384=E384),"spareggio",B384))</f>
        <v>Mongi Rouis</v>
      </c>
      <c r="M384" s="58"/>
      <c r="N384" s="140" t="str">
        <f>L379</f>
        <v>Gabriele Casati</v>
      </c>
      <c r="O384" s="63"/>
      <c r="P384" s="4"/>
      <c r="Q384" s="4"/>
      <c r="R384" s="5"/>
    </row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</sheetData>
  <sheetProtection selectLockedCells="1" selectUnlockedCells="1"/>
  <mergeCells count="122">
    <mergeCell ref="F297:J297"/>
    <mergeCell ref="F278:J278"/>
    <mergeCell ref="F279:J279"/>
    <mergeCell ref="F277:J277"/>
    <mergeCell ref="D250:E250"/>
    <mergeCell ref="F276:J276"/>
    <mergeCell ref="D264:E264"/>
    <mergeCell ref="D282:E282"/>
    <mergeCell ref="F295:J295"/>
    <mergeCell ref="F282:J282"/>
    <mergeCell ref="F286:J286"/>
    <mergeCell ref="F273:J273"/>
    <mergeCell ref="D273:E273"/>
    <mergeCell ref="F274:J274"/>
    <mergeCell ref="F275:J275"/>
    <mergeCell ref="F283:J283"/>
    <mergeCell ref="F284:J284"/>
    <mergeCell ref="F289:J289"/>
    <mergeCell ref="F288:J288"/>
    <mergeCell ref="F285:J285"/>
    <mergeCell ref="D180:E180"/>
    <mergeCell ref="D194:E194"/>
    <mergeCell ref="D208:E208"/>
    <mergeCell ref="D152:E152"/>
    <mergeCell ref="D166:E166"/>
    <mergeCell ref="D124:E124"/>
    <mergeCell ref="D138:E138"/>
    <mergeCell ref="D222:E222"/>
    <mergeCell ref="D236:E236"/>
    <mergeCell ref="D54:E54"/>
    <mergeCell ref="B1:N1"/>
    <mergeCell ref="B2:N2"/>
    <mergeCell ref="B3:N3"/>
    <mergeCell ref="B4:N4"/>
    <mergeCell ref="D110:E110"/>
    <mergeCell ref="D12:E12"/>
    <mergeCell ref="D26:E26"/>
    <mergeCell ref="D40:E40"/>
    <mergeCell ref="D96:E96"/>
    <mergeCell ref="D68:E68"/>
    <mergeCell ref="D82:E82"/>
    <mergeCell ref="F384:J384"/>
    <mergeCell ref="F371:J371"/>
    <mergeCell ref="F367:J367"/>
    <mergeCell ref="F366:J366"/>
    <mergeCell ref="F375:J375"/>
    <mergeCell ref="F354:J354"/>
    <mergeCell ref="F351:J351"/>
    <mergeCell ref="F352:J352"/>
    <mergeCell ref="F333:J333"/>
    <mergeCell ref="F334:J334"/>
    <mergeCell ref="F341:J341"/>
    <mergeCell ref="F337:J337"/>
    <mergeCell ref="F344:J344"/>
    <mergeCell ref="F336:J336"/>
    <mergeCell ref="F335:J335"/>
    <mergeCell ref="F338:J338"/>
    <mergeCell ref="D341:E341"/>
    <mergeCell ref="D378:E378"/>
    <mergeCell ref="F378:J378"/>
    <mergeCell ref="F379:J379"/>
    <mergeCell ref="F380:J380"/>
    <mergeCell ref="D383:E383"/>
    <mergeCell ref="F383:J383"/>
    <mergeCell ref="F345:J345"/>
    <mergeCell ref="F346:J346"/>
    <mergeCell ref="F347:J347"/>
    <mergeCell ref="F368:J368"/>
    <mergeCell ref="F355:J355"/>
    <mergeCell ref="F356:J356"/>
    <mergeCell ref="F357:J357"/>
    <mergeCell ref="F361:J361"/>
    <mergeCell ref="F342:J342"/>
    <mergeCell ref="F343:J343"/>
    <mergeCell ref="F349:J349"/>
    <mergeCell ref="F348:J348"/>
    <mergeCell ref="F350:J350"/>
    <mergeCell ref="F353:J353"/>
    <mergeCell ref="D371:E371"/>
    <mergeCell ref="D360:E360"/>
    <mergeCell ref="F362:J362"/>
    <mergeCell ref="F363:J363"/>
    <mergeCell ref="F364:J364"/>
    <mergeCell ref="F374:J374"/>
    <mergeCell ref="F365:J365"/>
    <mergeCell ref="F372:J372"/>
    <mergeCell ref="F373:J373"/>
    <mergeCell ref="F360:J360"/>
    <mergeCell ref="D332:E332"/>
    <mergeCell ref="F287:J287"/>
    <mergeCell ref="F325:J325"/>
    <mergeCell ref="F313:J313"/>
    <mergeCell ref="F314:J314"/>
    <mergeCell ref="F324:J324"/>
    <mergeCell ref="F315:J315"/>
    <mergeCell ref="D324:E324"/>
    <mergeCell ref="F332:J332"/>
    <mergeCell ref="F306:J306"/>
    <mergeCell ref="F312:J312"/>
    <mergeCell ref="F309:J309"/>
    <mergeCell ref="F316:J316"/>
    <mergeCell ref="F290:J290"/>
    <mergeCell ref="F291:J291"/>
    <mergeCell ref="F292:J292"/>
    <mergeCell ref="F293:J293"/>
    <mergeCell ref="F294:J294"/>
    <mergeCell ref="F298:J298"/>
    <mergeCell ref="F304:J304"/>
    <mergeCell ref="F305:J305"/>
    <mergeCell ref="D301:E301"/>
    <mergeCell ref="F301:J301"/>
    <mergeCell ref="F296:J296"/>
    <mergeCell ref="F302:J302"/>
    <mergeCell ref="F303:J303"/>
    <mergeCell ref="F308:J308"/>
    <mergeCell ref="D312:E312"/>
    <mergeCell ref="A328:N329"/>
    <mergeCell ref="D319:E319"/>
    <mergeCell ref="F307:J307"/>
    <mergeCell ref="F320:J320"/>
    <mergeCell ref="F321:J321"/>
    <mergeCell ref="F319:J319"/>
  </mergeCells>
  <phoneticPr fontId="39" type="noConversion"/>
  <pageMargins left="0.25" right="0.25" top="0.75" bottom="0.75" header="0.3" footer="0.3"/>
  <pageSetup paperSize="9" scale="92" firstPageNumber="0" orientation="portrait" horizontalDpi="300" verticalDpi="300" r:id="rId1"/>
  <headerFooter alignWithMargins="0"/>
  <rowBreaks count="6" manualBreakCount="6">
    <brk id="47" max="13" man="1"/>
    <brk id="103" max="13" man="1"/>
    <brk id="159" max="13" man="1"/>
    <brk id="215" max="13" man="1"/>
    <brk id="271" max="13" man="1"/>
    <brk id="326" max="13" man="1"/>
  </rowBreaks>
  <ignoredErrors>
    <ignoredError sqref="B16 B41:B44 B111:B123 B139:B143 B30:B39 B58:B67 B69:B81 B83:B95 B97:B109 B128:B137 B156:B165 B167:B179 B181:B193 B195:B207 B209:B221 B223:B226 B240 B254 B268" formula="1"/>
    <ignoredError sqref="A342 N159:N161 N216:N221 N281 N8:N11 N19:N25 N33:N39 N48:N53 N61:N66 N75:N81 N89:N91 N103:N109 N117:N123 N131:N137 N145:N151 N187:N193 N299:N300 N310:N311 N317:N318 N322:N324 N232:N235 N246:N249 N260:N263 N173:N179 N201:N204 N47 A283 N92 N162:N165 N67 A274 A333 A334:A338 N95 N206:N207" unlocked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247"/>
  <sheetViews>
    <sheetView zoomScaleNormal="100" workbookViewId="0" xr3:uid="{51F8DEE0-4D01-5F28-A812-FC0BD7CAC4A5}">
      <selection activeCell="D44" sqref="D44"/>
    </sheetView>
  </sheetViews>
  <sheetFormatPr defaultColWidth="8.85546875" defaultRowHeight="12.75"/>
  <cols>
    <col min="1" max="2" width="19.7109375" customWidth="1"/>
    <col min="3" max="12" width="3.7109375" customWidth="1"/>
    <col min="13" max="13" width="3.28515625" customWidth="1"/>
    <col min="14" max="14" width="19.7109375" style="217" customWidth="1"/>
    <col min="15" max="15" width="4" customWidth="1"/>
  </cols>
  <sheetData>
    <row r="1" spans="1:15" ht="23.25">
      <c r="A1" s="69"/>
      <c r="B1" s="280" t="s">
        <v>0</v>
      </c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115"/>
    </row>
    <row r="2" spans="1:15" ht="25.5">
      <c r="A2" s="70"/>
      <c r="B2" s="280" t="s">
        <v>1</v>
      </c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  <c r="O2" s="116"/>
    </row>
    <row r="3" spans="1:15" ht="26.25">
      <c r="A3" s="70"/>
      <c r="B3" s="281" t="s">
        <v>2</v>
      </c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  <c r="O3" s="71"/>
    </row>
    <row r="4" spans="1:15" ht="25.5">
      <c r="A4" s="70"/>
      <c r="B4" s="282" t="s">
        <v>773</v>
      </c>
      <c r="C4" s="282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71"/>
    </row>
    <row r="5" spans="1:15" ht="25.5">
      <c r="A5" s="70"/>
      <c r="B5" s="71"/>
      <c r="C5" s="72"/>
      <c r="D5" s="72"/>
      <c r="E5" s="72"/>
      <c r="F5" s="72"/>
      <c r="G5" s="72"/>
      <c r="H5" s="72"/>
      <c r="I5" s="72"/>
      <c r="J5" s="72"/>
      <c r="K5" s="72"/>
      <c r="L5" s="72"/>
      <c r="M5" s="73"/>
      <c r="N5" s="211"/>
      <c r="O5" s="71"/>
    </row>
    <row r="6" spans="1:15" ht="19.5">
      <c r="A6" s="117" t="s">
        <v>742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212"/>
      <c r="O6" s="8"/>
    </row>
    <row r="7" spans="1:15" ht="13.5" customHeight="1">
      <c r="A7" s="75" t="s">
        <v>743</v>
      </c>
      <c r="B7" s="18"/>
      <c r="C7" s="19" t="s">
        <v>530</v>
      </c>
      <c r="D7" s="273" t="s">
        <v>531</v>
      </c>
      <c r="E7" s="273" t="s">
        <v>532</v>
      </c>
      <c r="F7" s="20" t="s">
        <v>533</v>
      </c>
      <c r="G7" s="20" t="s">
        <v>534</v>
      </c>
      <c r="H7" s="20" t="s">
        <v>538</v>
      </c>
      <c r="I7" s="273" t="s">
        <v>539</v>
      </c>
      <c r="J7" s="273" t="s">
        <v>540</v>
      </c>
      <c r="K7" s="273"/>
      <c r="L7" s="273"/>
      <c r="M7" s="28"/>
      <c r="N7" s="24"/>
      <c r="O7" s="76"/>
    </row>
    <row r="8" spans="1:15" ht="13.5" customHeight="1">
      <c r="A8" s="6" t="str">
        <f>Iscritti!B125</f>
        <v>Antonio Montaño</v>
      </c>
      <c r="B8" s="24"/>
      <c r="C8" s="38">
        <f>3*E8+F8</f>
        <v>7</v>
      </c>
      <c r="D8" s="43">
        <f>SUM(E8:G8)</f>
        <v>3</v>
      </c>
      <c r="E8" s="43">
        <f>SUM(F13+F15+F17)</f>
        <v>2</v>
      </c>
      <c r="F8" s="43">
        <f>SUM(G13+G15+G17)</f>
        <v>1</v>
      </c>
      <c r="G8" s="43">
        <f>SUM(H13+H15+H17)</f>
        <v>0</v>
      </c>
      <c r="H8" s="47">
        <f>SUM(D13,D15,D17)</f>
        <v>11</v>
      </c>
      <c r="I8" s="47">
        <f>SUM(E13,E15,E17)</f>
        <v>0</v>
      </c>
      <c r="J8" s="43">
        <f>H8-I8</f>
        <v>11</v>
      </c>
      <c r="K8" s="25">
        <f>(C8*10000)+(J8*100)+H8</f>
        <v>71111</v>
      </c>
      <c r="L8" s="25" t="str">
        <f>+A8</f>
        <v>Antonio Montaño</v>
      </c>
      <c r="M8" s="25">
        <f>LARGE(K8:K13,1)</f>
        <v>71111</v>
      </c>
      <c r="N8" s="137" t="str">
        <f>IF(SUM(C8:C11)=0,"",VLOOKUP(M8,K8:L11,2,FALSE))</f>
        <v>Antonio Montaño</v>
      </c>
      <c r="O8" s="76"/>
    </row>
    <row r="9" spans="1:15" ht="13.5" customHeight="1">
      <c r="A9" s="6" t="str">
        <f>Iscritti!B146</f>
        <v>Karl-Heinz Haider</v>
      </c>
      <c r="B9" s="24"/>
      <c r="C9" s="38">
        <f>3*E9+F9</f>
        <v>6</v>
      </c>
      <c r="D9" s="43">
        <f>SUM(E9:G9)</f>
        <v>3</v>
      </c>
      <c r="E9" s="43">
        <f>SUM(F14+H15+F18)</f>
        <v>2</v>
      </c>
      <c r="F9" s="43">
        <f>SUM(G14+G15+G18)</f>
        <v>0</v>
      </c>
      <c r="G9" s="43">
        <f>SUM(H14+F15+H18)</f>
        <v>1</v>
      </c>
      <c r="H9" s="47">
        <f>SUM(D14,E15,D18)</f>
        <v>4</v>
      </c>
      <c r="I9" s="47">
        <f>SUM(E14,D15,E18)</f>
        <v>6</v>
      </c>
      <c r="J9" s="43">
        <f>H9-I9</f>
        <v>-2</v>
      </c>
      <c r="K9" s="25">
        <f>(C9*10000)+(J9*100)+H9</f>
        <v>59804</v>
      </c>
      <c r="L9" s="25" t="str">
        <f>+A9</f>
        <v>Karl-Heinz Haider</v>
      </c>
      <c r="M9" s="25">
        <f>LARGE(K8:K13,2)</f>
        <v>59804</v>
      </c>
      <c r="N9" s="137" t="str">
        <f>IF(SUM(C8:C11)=0,"",VLOOKUP(M9,K8:L11,2,FALSE))</f>
        <v>Karl-Heinz Haider</v>
      </c>
      <c r="O9" s="76"/>
    </row>
    <row r="10" spans="1:15" ht="13.5" customHeight="1">
      <c r="A10" s="6" t="str">
        <f>Iscritti!B147</f>
        <v>Fabio Stellato</v>
      </c>
      <c r="B10" s="24"/>
      <c r="C10" s="38">
        <f>3*E10+F10</f>
        <v>4</v>
      </c>
      <c r="D10" s="43">
        <f>SUM(E10:G10)</f>
        <v>3</v>
      </c>
      <c r="E10" s="43">
        <f>SUM(H13+F16+H18)</f>
        <v>1</v>
      </c>
      <c r="F10" s="43">
        <f>SUM(G13+G16+G18)</f>
        <v>1</v>
      </c>
      <c r="G10" s="43">
        <f>SUM(F13+H16+F18)</f>
        <v>1</v>
      </c>
      <c r="H10" s="47">
        <f>SUM(E13,D16,E18)</f>
        <v>3</v>
      </c>
      <c r="I10" s="47">
        <f>SUM(D13,E16,D18)</f>
        <v>3</v>
      </c>
      <c r="J10" s="43">
        <f>H10-I10</f>
        <v>0</v>
      </c>
      <c r="K10" s="25">
        <f>(C10*10000)+(J10*100)+H10</f>
        <v>40003</v>
      </c>
      <c r="L10" s="25" t="str">
        <f>+A10</f>
        <v>Fabio Stellato</v>
      </c>
      <c r="M10" s="25">
        <f>LARGE(K8:K13,3)</f>
        <v>40003</v>
      </c>
      <c r="N10" s="137" t="str">
        <f>IF(SUM(C8:C11)=0,"",VLOOKUP(M10,K8:L11,2,FALSE))</f>
        <v>Fabio Stellato</v>
      </c>
      <c r="O10" s="76"/>
    </row>
    <row r="11" spans="1:15" ht="13.5" customHeight="1">
      <c r="A11" s="6" t="str">
        <f>Iscritti!B168</f>
        <v>Marco Trevisan</v>
      </c>
      <c r="B11" s="24"/>
      <c r="C11" s="38">
        <f>3*E11+F11</f>
        <v>0</v>
      </c>
      <c r="D11" s="43">
        <f>SUM(E11:G11)</f>
        <v>3</v>
      </c>
      <c r="E11" s="43">
        <f>SUM(H14+H16+H17)</f>
        <v>0</v>
      </c>
      <c r="F11" s="43">
        <f>SUM(G14+G16+G17)</f>
        <v>0</v>
      </c>
      <c r="G11" s="43">
        <f>SUM(F14+F16+F17)</f>
        <v>3</v>
      </c>
      <c r="H11" s="47">
        <f>SUM(E14,E16,E17)</f>
        <v>2</v>
      </c>
      <c r="I11" s="47">
        <f>SUM(D14,D16,D17)</f>
        <v>11</v>
      </c>
      <c r="J11" s="43">
        <f>H11-I11</f>
        <v>-9</v>
      </c>
      <c r="K11" s="25">
        <f>(C11*10000)+(J11*100)+H11</f>
        <v>-898</v>
      </c>
      <c r="L11" s="25" t="str">
        <f>+A11</f>
        <v>Marco Trevisan</v>
      </c>
      <c r="M11" s="25">
        <f>LARGE(K8:K13,4)</f>
        <v>-898</v>
      </c>
      <c r="N11" s="137" t="str">
        <f>IF(SUM(C8:C11)=0,"",VLOOKUP(M11,K8:L11,2,FALSE))</f>
        <v>Marco Trevisan</v>
      </c>
      <c r="O11" s="76"/>
    </row>
    <row r="12" spans="1:15" ht="13.5" customHeight="1" thickBot="1">
      <c r="A12" s="18" t="s">
        <v>542</v>
      </c>
      <c r="B12" s="18"/>
      <c r="C12" s="273"/>
      <c r="D12" s="286" t="s">
        <v>543</v>
      </c>
      <c r="E12" s="286"/>
      <c r="F12" s="26"/>
      <c r="G12" s="27"/>
      <c r="H12" s="26"/>
      <c r="I12" s="273"/>
      <c r="J12" s="273"/>
      <c r="K12" s="273"/>
      <c r="L12" s="273"/>
      <c r="M12" s="55"/>
      <c r="N12" s="213" t="s">
        <v>713</v>
      </c>
      <c r="O12" s="30"/>
    </row>
    <row r="13" spans="1:15" ht="13.5" customHeight="1" thickBot="1">
      <c r="A13" s="31" t="str">
        <f>A8</f>
        <v>Antonio Montaño</v>
      </c>
      <c r="B13" s="31" t="str">
        <f>A10</f>
        <v>Fabio Stellato</v>
      </c>
      <c r="C13" s="34"/>
      <c r="D13" s="138">
        <f>IF(Turnidomenica!E71="","",Turnidomenica!E71)</f>
        <v>0</v>
      </c>
      <c r="E13" s="138">
        <f>IF(Turnidomenica!F71="","",Turnidomenica!F71)</f>
        <v>0</v>
      </c>
      <c r="F13" s="32">
        <f t="shared" ref="F13:F18" si="0">IF(D13&gt;E13,1,0)</f>
        <v>0</v>
      </c>
      <c r="G13" s="32">
        <f t="shared" ref="G13:G18" si="1">IF(D13="",0,IF(D13=E13,1,0))</f>
        <v>1</v>
      </c>
      <c r="H13" s="32">
        <f t="shared" ref="H13:H18" si="2">IF(D13&lt;E13,1,0)</f>
        <v>0</v>
      </c>
      <c r="I13" s="32"/>
      <c r="J13" s="32"/>
      <c r="K13" s="32"/>
      <c r="L13" s="32"/>
      <c r="M13" s="120"/>
      <c r="N13" s="67" t="str">
        <f>A120</f>
        <v>Manfred Pawlica</v>
      </c>
      <c r="O13" s="36"/>
    </row>
    <row r="14" spans="1:15" ht="13.5" customHeight="1" thickBot="1">
      <c r="A14" s="31" t="str">
        <f>A9</f>
        <v>Karl-Heinz Haider</v>
      </c>
      <c r="B14" s="31" t="str">
        <f>A11</f>
        <v>Marco Trevisan</v>
      </c>
      <c r="C14" s="37"/>
      <c r="D14" s="138">
        <f>IF(Turnidomenica!E72="","",Turnidomenica!E72)</f>
        <v>2</v>
      </c>
      <c r="E14" s="138">
        <f>IF(Turnidomenica!F72="","",Turnidomenica!F72)</f>
        <v>1</v>
      </c>
      <c r="F14" s="32">
        <f t="shared" si="0"/>
        <v>1</v>
      </c>
      <c r="G14" s="32">
        <f t="shared" si="1"/>
        <v>0</v>
      </c>
      <c r="H14" s="32">
        <f t="shared" si="2"/>
        <v>0</v>
      </c>
      <c r="I14" s="32"/>
      <c r="J14" s="32"/>
      <c r="K14" s="32"/>
      <c r="L14" s="32"/>
      <c r="M14" s="120"/>
      <c r="N14" s="67" t="str">
        <f>A121</f>
        <v>Massimiliano Croatti</v>
      </c>
      <c r="O14" s="36"/>
    </row>
    <row r="15" spans="1:15" ht="13.5" customHeight="1" thickBot="1">
      <c r="A15" s="31" t="str">
        <f>A8</f>
        <v>Antonio Montaño</v>
      </c>
      <c r="B15" s="31" t="str">
        <f>A9</f>
        <v>Karl-Heinz Haider</v>
      </c>
      <c r="C15" s="37"/>
      <c r="D15" s="138">
        <f>IF(Turnidomenica!E155="","",Turnidomenica!E73)</f>
        <v>4</v>
      </c>
      <c r="E15" s="138">
        <f>IF(Turnidomenica!F155="","",Turnidomenica!F73)</f>
        <v>0</v>
      </c>
      <c r="F15" s="32">
        <f t="shared" si="0"/>
        <v>1</v>
      </c>
      <c r="G15" s="32">
        <f t="shared" si="1"/>
        <v>0</v>
      </c>
      <c r="H15" s="32">
        <f t="shared" si="2"/>
        <v>0</v>
      </c>
      <c r="I15" s="32"/>
      <c r="J15" s="32"/>
      <c r="K15" s="32"/>
      <c r="L15" s="32"/>
      <c r="M15" s="120"/>
      <c r="N15" s="121" t="str">
        <f>Open!A204</f>
        <v>Luca Battista</v>
      </c>
      <c r="O15" s="36"/>
    </row>
    <row r="16" spans="1:15" ht="13.5" customHeight="1" thickBot="1">
      <c r="A16" s="31" t="str">
        <f>A10</f>
        <v>Fabio Stellato</v>
      </c>
      <c r="B16" s="31" t="str">
        <f>A11</f>
        <v>Marco Trevisan</v>
      </c>
      <c r="C16" s="37"/>
      <c r="D16" s="138">
        <f>IF(Turnidomenica!E156="","",Turnidomenica!E74)</f>
        <v>2</v>
      </c>
      <c r="E16" s="138">
        <f>IF(Turnidomenica!F156="","",Turnidomenica!F74)</f>
        <v>1</v>
      </c>
      <c r="F16" s="32">
        <f t="shared" si="0"/>
        <v>1</v>
      </c>
      <c r="G16" s="32">
        <f t="shared" si="1"/>
        <v>0</v>
      </c>
      <c r="H16" s="32">
        <f t="shared" si="2"/>
        <v>0</v>
      </c>
      <c r="I16" s="32"/>
      <c r="J16" s="32"/>
      <c r="K16" s="32"/>
      <c r="L16" s="32"/>
      <c r="M16" s="83"/>
      <c r="N16" s="121" t="str">
        <f>Open!A205</f>
        <v>Raul Benita</v>
      </c>
      <c r="O16" s="36"/>
    </row>
    <row r="17" spans="1:16" ht="13.5" customHeight="1" thickBot="1">
      <c r="A17" s="31" t="str">
        <f>A8</f>
        <v>Antonio Montaño</v>
      </c>
      <c r="B17" s="31" t="str">
        <f>A11</f>
        <v>Marco Trevisan</v>
      </c>
      <c r="C17" s="37"/>
      <c r="D17" s="138">
        <f>IF(Turnidomenica!E239="","",Turnidomenica!E239)</f>
        <v>7</v>
      </c>
      <c r="E17" s="138">
        <f>IF(Turnidomenica!F239="","",Turnidomenica!F239)</f>
        <v>0</v>
      </c>
      <c r="F17" s="32">
        <f t="shared" si="0"/>
        <v>1</v>
      </c>
      <c r="G17" s="32">
        <f t="shared" si="1"/>
        <v>0</v>
      </c>
      <c r="H17" s="32">
        <f t="shared" si="2"/>
        <v>0</v>
      </c>
      <c r="I17" s="32"/>
      <c r="J17" s="32"/>
      <c r="K17" s="32"/>
      <c r="L17" s="32"/>
      <c r="N17" s="132" t="str">
        <f>A134</f>
        <v>Claudio Dogali</v>
      </c>
      <c r="O17" s="36"/>
    </row>
    <row r="18" spans="1:16" ht="13.5" customHeight="1" thickBot="1">
      <c r="A18" s="31" t="str">
        <f>A9</f>
        <v>Karl-Heinz Haider</v>
      </c>
      <c r="B18" s="31" t="str">
        <f>A10</f>
        <v>Fabio Stellato</v>
      </c>
      <c r="C18" s="37"/>
      <c r="D18" s="138">
        <f>IF(Turnidomenica!E240="","",Turnidomenica!E240)</f>
        <v>2</v>
      </c>
      <c r="E18" s="138">
        <f>IF(Turnidomenica!F240="","",Turnidomenica!F240)</f>
        <v>1</v>
      </c>
      <c r="F18" s="32">
        <f t="shared" si="0"/>
        <v>1</v>
      </c>
      <c r="G18" s="32">
        <f t="shared" si="1"/>
        <v>0</v>
      </c>
      <c r="H18" s="32">
        <f t="shared" si="2"/>
        <v>0</v>
      </c>
      <c r="I18" s="32"/>
      <c r="J18" s="32"/>
      <c r="K18" s="32"/>
      <c r="L18" s="32"/>
      <c r="N18" s="132" t="str">
        <f>A135</f>
        <v>Mario Camilleri</v>
      </c>
      <c r="O18" s="36"/>
    </row>
    <row r="19" spans="1:16" ht="13.5" customHeight="1">
      <c r="A19" s="77"/>
      <c r="B19" s="78"/>
      <c r="C19" s="79"/>
      <c r="D19" s="90"/>
      <c r="E19" s="90"/>
      <c r="F19" s="81"/>
      <c r="G19" s="81"/>
      <c r="H19" s="82"/>
      <c r="I19" s="79"/>
      <c r="J19" s="79"/>
      <c r="K19" s="79"/>
      <c r="L19" s="79"/>
      <c r="M19" s="83"/>
      <c r="N19" s="78"/>
      <c r="O19" s="78"/>
    </row>
    <row r="20" spans="1:16" ht="19.5">
      <c r="A20" s="117" t="s">
        <v>744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212"/>
      <c r="O20" s="85"/>
      <c r="P20" s="8"/>
    </row>
    <row r="21" spans="1:16" ht="13.5" customHeight="1">
      <c r="A21" s="75" t="s">
        <v>743</v>
      </c>
      <c r="B21" s="118"/>
      <c r="C21" s="111" t="s">
        <v>530</v>
      </c>
      <c r="D21" s="53" t="s">
        <v>531</v>
      </c>
      <c r="E21" s="53" t="s">
        <v>532</v>
      </c>
      <c r="F21" s="54" t="s">
        <v>533</v>
      </c>
      <c r="G21" s="54" t="s">
        <v>534</v>
      </c>
      <c r="H21" s="54" t="s">
        <v>538</v>
      </c>
      <c r="I21" s="53" t="s">
        <v>539</v>
      </c>
      <c r="J21" s="53" t="s">
        <v>540</v>
      </c>
      <c r="K21" s="53"/>
      <c r="L21" s="53"/>
      <c r="M21" s="68"/>
      <c r="N21" s="119"/>
      <c r="O21" s="86"/>
      <c r="P21" s="8"/>
    </row>
    <row r="22" spans="1:16" ht="13.5" customHeight="1">
      <c r="A22" s="6" t="str">
        <f>Iscritti!B126</f>
        <v>Gianfranco Calonico</v>
      </c>
      <c r="B22" s="24"/>
      <c r="C22" s="38">
        <f>3*E22+F22</f>
        <v>9</v>
      </c>
      <c r="D22" s="43">
        <f>SUM(E22:G22)</f>
        <v>3</v>
      </c>
      <c r="E22" s="43">
        <f>SUM(F27+F29+F31)</f>
        <v>3</v>
      </c>
      <c r="F22" s="43">
        <f>SUM(G27+G29+G31)</f>
        <v>0</v>
      </c>
      <c r="G22" s="43">
        <f>SUM(H27+H29+H31)</f>
        <v>0</v>
      </c>
      <c r="H22" s="47">
        <f>SUM(D27,D29,D31)</f>
        <v>12</v>
      </c>
      <c r="I22" s="47">
        <f>SUM(E27,E29,E31)</f>
        <v>3</v>
      </c>
      <c r="J22" s="43">
        <f>H22-I22</f>
        <v>9</v>
      </c>
      <c r="K22" s="25">
        <f>(C22*10000)+(J22*100)+H22</f>
        <v>90912</v>
      </c>
      <c r="L22" s="25" t="str">
        <f>+A22</f>
        <v>Gianfranco Calonico</v>
      </c>
      <c r="M22" s="25">
        <f>LARGE(K22:K27,1)</f>
        <v>90912</v>
      </c>
      <c r="N22" s="137" t="str">
        <f>IF(SUM(C22:C25)=0,"",VLOOKUP(M22,K22:L25,2,FALSE))</f>
        <v>Gianfranco Calonico</v>
      </c>
      <c r="O22" s="86"/>
      <c r="P22" s="8"/>
    </row>
    <row r="23" spans="1:16" ht="13.5" customHeight="1">
      <c r="A23" s="6" t="str">
        <f>Iscritti!B145</f>
        <v>Titi Giaux</v>
      </c>
      <c r="B23" s="24"/>
      <c r="C23" s="38">
        <f>3*E23+F23</f>
        <v>3</v>
      </c>
      <c r="D23" s="43">
        <f>SUM(E23:G23)</f>
        <v>3</v>
      </c>
      <c r="E23" s="43">
        <f>SUM(F28+H29+F32)</f>
        <v>1</v>
      </c>
      <c r="F23" s="43">
        <f>SUM(G28+G29+G32)</f>
        <v>0</v>
      </c>
      <c r="G23" s="43">
        <f>SUM(H28+F29+H32)</f>
        <v>2</v>
      </c>
      <c r="H23" s="47">
        <f>SUM(D28,E29,D32)</f>
        <v>7</v>
      </c>
      <c r="I23" s="47">
        <f>SUM(E28,D29,E32)</f>
        <v>10</v>
      </c>
      <c r="J23" s="43">
        <f>H23-I23</f>
        <v>-3</v>
      </c>
      <c r="K23" s="25">
        <f>(C23*10000)+(J23*100)+H23</f>
        <v>29707</v>
      </c>
      <c r="L23" s="25" t="str">
        <f>+A23</f>
        <v>Titi Giaux</v>
      </c>
      <c r="M23" s="25">
        <f>LARGE(K22:K27,2)</f>
        <v>60310</v>
      </c>
      <c r="N23" s="137" t="str">
        <f>IF(SUM(C22:C25)=0,"",VLOOKUP(M23,K22:L25,2,FALSE))</f>
        <v>Massimiliano Schiavone</v>
      </c>
      <c r="O23" s="86"/>
      <c r="P23" s="8"/>
    </row>
    <row r="24" spans="1:16" ht="13.5" customHeight="1">
      <c r="A24" s="6" t="str">
        <f>Iscritti!B148</f>
        <v>Massimiliano Schiavone</v>
      </c>
      <c r="B24" s="24"/>
      <c r="C24" s="38">
        <f>3*E24+F24</f>
        <v>6</v>
      </c>
      <c r="D24" s="43">
        <f>SUM(E24:G24)</f>
        <v>3</v>
      </c>
      <c r="E24" s="43">
        <f>SUM(H27+F30+H32)</f>
        <v>2</v>
      </c>
      <c r="F24" s="43">
        <f>SUM(G27+G30+G32)</f>
        <v>0</v>
      </c>
      <c r="G24" s="43">
        <f>SUM(F27+H30+F32)</f>
        <v>1</v>
      </c>
      <c r="H24" s="47">
        <f>SUM(E27,D30,E32)</f>
        <v>10</v>
      </c>
      <c r="I24" s="47">
        <f>SUM(D27,E30,D32)</f>
        <v>7</v>
      </c>
      <c r="J24" s="43">
        <f>H24-I24</f>
        <v>3</v>
      </c>
      <c r="K24" s="25">
        <f>(C24*10000)+(J24*100)+H24</f>
        <v>60310</v>
      </c>
      <c r="L24" s="25" t="str">
        <f>+A24</f>
        <v>Massimiliano Schiavone</v>
      </c>
      <c r="M24" s="25">
        <f>LARGE(K22:K27,3)</f>
        <v>29707</v>
      </c>
      <c r="N24" s="137" t="str">
        <f>IF(SUM(C22:C25)=0,"",VLOOKUP(M24,K22:L25,2,FALSE))</f>
        <v>Titi Giaux</v>
      </c>
      <c r="O24" s="86"/>
      <c r="P24" s="8"/>
    </row>
    <row r="25" spans="1:16" ht="13.5" customHeight="1">
      <c r="A25" s="6" t="str">
        <f>Iscritti!B167</f>
        <v>Giorgio Manfioletti</v>
      </c>
      <c r="B25" s="24"/>
      <c r="C25" s="38">
        <f>3*E25+F25</f>
        <v>0</v>
      </c>
      <c r="D25" s="43">
        <f>SUM(E25:G25)</f>
        <v>3</v>
      </c>
      <c r="E25" s="43">
        <f>SUM(H28+H30+H31)</f>
        <v>0</v>
      </c>
      <c r="F25" s="43">
        <f>SUM(G28+G30+G31)</f>
        <v>0</v>
      </c>
      <c r="G25" s="43">
        <f>SUM(F28+F30+F31)</f>
        <v>3</v>
      </c>
      <c r="H25" s="47">
        <f>SUM(E28,E30,E31)</f>
        <v>2</v>
      </c>
      <c r="I25" s="47">
        <f>SUM(D28,D30,D31)</f>
        <v>11</v>
      </c>
      <c r="J25" s="43">
        <f>H25-I25</f>
        <v>-9</v>
      </c>
      <c r="K25" s="25">
        <f>(C25*10000)+(J25*100)+H25</f>
        <v>-898</v>
      </c>
      <c r="L25" s="25" t="str">
        <f>+A25</f>
        <v>Giorgio Manfioletti</v>
      </c>
      <c r="M25" s="25">
        <f>LARGE(K22:K27,4)</f>
        <v>-898</v>
      </c>
      <c r="N25" s="137" t="str">
        <f>IF(SUM(C22:C25)=0,"",VLOOKUP(M25,K22:L25,2,FALSE))</f>
        <v>Giorgio Manfioletti</v>
      </c>
      <c r="O25" s="86"/>
      <c r="P25" s="8"/>
    </row>
    <row r="26" spans="1:16" ht="13.5" customHeight="1" thickBot="1">
      <c r="A26" s="18" t="s">
        <v>542</v>
      </c>
      <c r="B26" s="18"/>
      <c r="C26" s="273"/>
      <c r="D26" s="286" t="s">
        <v>543</v>
      </c>
      <c r="E26" s="286"/>
      <c r="F26" s="26"/>
      <c r="G26" s="27"/>
      <c r="H26" s="26"/>
      <c r="I26" s="273"/>
      <c r="J26" s="273"/>
      <c r="K26" s="273"/>
      <c r="L26" s="273"/>
      <c r="M26" s="55"/>
      <c r="N26" s="213" t="s">
        <v>713</v>
      </c>
      <c r="O26" s="86"/>
      <c r="P26" s="8"/>
    </row>
    <row r="27" spans="1:16" ht="13.5" customHeight="1" thickBot="1">
      <c r="A27" s="31" t="str">
        <f>A22</f>
        <v>Gianfranco Calonico</v>
      </c>
      <c r="B27" s="31" t="str">
        <f>A24</f>
        <v>Massimiliano Schiavone</v>
      </c>
      <c r="C27" s="34"/>
      <c r="D27" s="138">
        <f>IF(Turnidomenica!E73="","",Turnidomenica!E73)</f>
        <v>4</v>
      </c>
      <c r="E27" s="138">
        <f>IF(Turnidomenica!F73="","",Turnidomenica!F73)</f>
        <v>0</v>
      </c>
      <c r="F27" s="32">
        <f t="shared" ref="F27:F32" si="3">IF(D27&gt;E27,1,0)</f>
        <v>1</v>
      </c>
      <c r="G27" s="32">
        <f t="shared" ref="G27:G32" si="4">IF(D27="",0,IF(D27=E27,1,0))</f>
        <v>0</v>
      </c>
      <c r="H27" s="32">
        <f t="shared" ref="H27:H32" si="5">IF(D27&lt;E27,1,0)</f>
        <v>0</v>
      </c>
      <c r="I27" s="32"/>
      <c r="J27" s="32"/>
      <c r="K27" s="32"/>
      <c r="L27" s="32"/>
      <c r="M27" s="120"/>
      <c r="N27" s="121" t="str">
        <f>A122</f>
        <v>Hans Ruf</v>
      </c>
      <c r="O27" s="86"/>
      <c r="P27" s="8"/>
    </row>
    <row r="28" spans="1:16" ht="13.5" customHeight="1" thickBot="1">
      <c r="A28" s="31" t="str">
        <f>A23</f>
        <v>Titi Giaux</v>
      </c>
      <c r="B28" s="31" t="str">
        <f>A25</f>
        <v>Giorgio Manfioletti</v>
      </c>
      <c r="C28" s="37"/>
      <c r="D28" s="138">
        <f>IF(Turnidomenica!E74="","",Turnidomenica!E74)</f>
        <v>2</v>
      </c>
      <c r="E28" s="138">
        <f>IF(Turnidomenica!F74="","",Turnidomenica!F74)</f>
        <v>1</v>
      </c>
      <c r="F28" s="32">
        <f t="shared" si="3"/>
        <v>1</v>
      </c>
      <c r="G28" s="32">
        <f t="shared" si="4"/>
        <v>0</v>
      </c>
      <c r="H28" s="32">
        <f t="shared" si="5"/>
        <v>0</v>
      </c>
      <c r="I28" s="32"/>
      <c r="J28" s="32"/>
      <c r="K28" s="32"/>
      <c r="L28" s="32"/>
      <c r="M28" s="120"/>
      <c r="N28" s="121" t="str">
        <f>A123</f>
        <v>Pietro Bonfante</v>
      </c>
      <c r="O28" s="86"/>
      <c r="P28" s="8"/>
    </row>
    <row r="29" spans="1:16" ht="13.5" customHeight="1" thickBot="1">
      <c r="A29" s="31" t="str">
        <f>A22</f>
        <v>Gianfranco Calonico</v>
      </c>
      <c r="B29" s="31" t="str">
        <f>A23</f>
        <v>Titi Giaux</v>
      </c>
      <c r="C29" s="37"/>
      <c r="D29" s="138">
        <f>IF(Turnidomenica!E157="","",Turnidomenica!E157)</f>
        <v>4</v>
      </c>
      <c r="E29" s="138">
        <f>IF(Turnidomenica!F157="","",Turnidomenica!F157)</f>
        <v>3</v>
      </c>
      <c r="F29" s="32">
        <f t="shared" si="3"/>
        <v>1</v>
      </c>
      <c r="G29" s="32">
        <f t="shared" si="4"/>
        <v>0</v>
      </c>
      <c r="H29" s="32">
        <f t="shared" si="5"/>
        <v>0</v>
      </c>
      <c r="I29" s="32"/>
      <c r="J29" s="32"/>
      <c r="K29" s="32"/>
      <c r="L29" s="32"/>
      <c r="M29" s="120"/>
      <c r="N29" s="121" t="str">
        <f>Open!A190</f>
        <v>Axel Donval</v>
      </c>
      <c r="O29" s="89"/>
    </row>
    <row r="30" spans="1:16" ht="13.5" customHeight="1" thickBot="1">
      <c r="A30" s="31" t="str">
        <f>A24</f>
        <v>Massimiliano Schiavone</v>
      </c>
      <c r="B30" s="31" t="str">
        <f>A25</f>
        <v>Giorgio Manfioletti</v>
      </c>
      <c r="C30" s="37"/>
      <c r="D30" s="138">
        <f>IF(Turnidomenica!E158="","",Turnidomenica!E158)</f>
        <v>5</v>
      </c>
      <c r="E30" s="138">
        <f>IF(Turnidomenica!F158="","",Turnidomenica!F158)</f>
        <v>1</v>
      </c>
      <c r="F30" s="32">
        <f t="shared" si="3"/>
        <v>1</v>
      </c>
      <c r="G30" s="32">
        <f t="shared" si="4"/>
        <v>0</v>
      </c>
      <c r="H30" s="32">
        <f t="shared" si="5"/>
        <v>0</v>
      </c>
      <c r="I30" s="32"/>
      <c r="J30" s="32"/>
      <c r="K30" s="32"/>
      <c r="L30" s="32"/>
      <c r="M30" s="83"/>
      <c r="N30" s="121" t="str">
        <f>Open!A191</f>
        <v>Cesare Natoli</v>
      </c>
      <c r="O30" s="122"/>
    </row>
    <row r="31" spans="1:16" ht="13.5" customHeight="1" thickBot="1">
      <c r="A31" s="31" t="str">
        <f>A22</f>
        <v>Gianfranco Calonico</v>
      </c>
      <c r="B31" s="31" t="str">
        <f>A25</f>
        <v>Giorgio Manfioletti</v>
      </c>
      <c r="C31" s="37"/>
      <c r="D31" s="138">
        <f>IF(Turnidomenica!E241="","",Turnidomenica!E241)</f>
        <v>4</v>
      </c>
      <c r="E31" s="138">
        <f>IF(Turnidomenica!F241="","",Turnidomenica!F241)</f>
        <v>0</v>
      </c>
      <c r="F31" s="32">
        <f t="shared" si="3"/>
        <v>1</v>
      </c>
      <c r="G31" s="32">
        <f t="shared" si="4"/>
        <v>0</v>
      </c>
      <c r="H31" s="32">
        <f t="shared" si="5"/>
        <v>0</v>
      </c>
      <c r="I31" s="32"/>
      <c r="J31" s="32"/>
      <c r="K31" s="32"/>
      <c r="L31" s="32"/>
      <c r="N31" s="132" t="str">
        <f>A136</f>
        <v>Andres Jung Senior</v>
      </c>
      <c r="O31" s="122"/>
    </row>
    <row r="32" spans="1:16" ht="13.5" customHeight="1" thickBot="1">
      <c r="A32" s="31" t="str">
        <f>A23</f>
        <v>Titi Giaux</v>
      </c>
      <c r="B32" s="31" t="str">
        <f>A24</f>
        <v>Massimiliano Schiavone</v>
      </c>
      <c r="C32" s="37"/>
      <c r="D32" s="138">
        <f>IF(Turnidomenica!E242="","",Turnidomenica!E242)</f>
        <v>2</v>
      </c>
      <c r="E32" s="138">
        <f>IF(Turnidomenica!F242="","",Turnidomenica!F242)</f>
        <v>5</v>
      </c>
      <c r="F32" s="32">
        <f t="shared" si="3"/>
        <v>0</v>
      </c>
      <c r="G32" s="32">
        <f t="shared" si="4"/>
        <v>0</v>
      </c>
      <c r="H32" s="32">
        <f t="shared" si="5"/>
        <v>1</v>
      </c>
      <c r="I32" s="32"/>
      <c r="J32" s="32"/>
      <c r="K32" s="32"/>
      <c r="L32" s="32"/>
      <c r="N32" s="132" t="str">
        <f>A137</f>
        <v>Luca Bisio</v>
      </c>
      <c r="O32" s="122"/>
    </row>
    <row r="33" spans="1:15" ht="13.5" customHeight="1"/>
    <row r="34" spans="1:15" ht="19.5">
      <c r="A34" s="117" t="s">
        <v>745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212"/>
      <c r="O34" s="85"/>
    </row>
    <row r="35" spans="1:15" ht="13.5" customHeight="1">
      <c r="A35" s="75" t="s">
        <v>743</v>
      </c>
      <c r="B35" s="118"/>
      <c r="C35" s="111" t="s">
        <v>530</v>
      </c>
      <c r="D35" s="53" t="s">
        <v>531</v>
      </c>
      <c r="E35" s="53" t="s">
        <v>532</v>
      </c>
      <c r="F35" s="54" t="s">
        <v>533</v>
      </c>
      <c r="G35" s="54" t="s">
        <v>534</v>
      </c>
      <c r="H35" s="54" t="s">
        <v>538</v>
      </c>
      <c r="I35" s="53" t="s">
        <v>539</v>
      </c>
      <c r="J35" s="53" t="s">
        <v>540</v>
      </c>
      <c r="K35" s="53"/>
      <c r="L35" s="53"/>
      <c r="M35" s="68"/>
      <c r="N35" s="119"/>
      <c r="O35" s="86"/>
    </row>
    <row r="36" spans="1:15" ht="13.5" customHeight="1">
      <c r="A36" s="6" t="str">
        <f>Iscritti!B127</f>
        <v>Daniel Scheen</v>
      </c>
      <c r="B36" s="24"/>
      <c r="C36" s="38">
        <f>3*E36+F36</f>
        <v>9</v>
      </c>
      <c r="D36" s="43">
        <f>SUM(E36:G36)</f>
        <v>3</v>
      </c>
      <c r="E36" s="43">
        <f>SUM(F41+F43+F45)</f>
        <v>3</v>
      </c>
      <c r="F36" s="43">
        <f>SUM(G41+G43+G45)</f>
        <v>0</v>
      </c>
      <c r="G36" s="43">
        <f>SUM(H41+H43+H45)</f>
        <v>0</v>
      </c>
      <c r="H36" s="47">
        <f>SUM(D41,D43,D45)</f>
        <v>14</v>
      </c>
      <c r="I36" s="47">
        <f>SUM(E41,E43,E45)</f>
        <v>3</v>
      </c>
      <c r="J36" s="43">
        <f>H36-I36</f>
        <v>11</v>
      </c>
      <c r="K36" s="25">
        <f>(C36*10000)+(J36*100)+H36</f>
        <v>91114</v>
      </c>
      <c r="L36" s="25" t="str">
        <f>+A36</f>
        <v>Daniel Scheen</v>
      </c>
      <c r="M36" s="25">
        <f>LARGE(K36:K41,1)</f>
        <v>91114</v>
      </c>
      <c r="N36" s="137" t="str">
        <f>IF(SUM(C36:C39)=0,"",VLOOKUP(M36,K36:L39,2,FALSE))</f>
        <v>Daniel Scheen</v>
      </c>
      <c r="O36" s="86"/>
    </row>
    <row r="37" spans="1:15" ht="13.5" customHeight="1">
      <c r="A37" s="6" t="str">
        <f>Iscritti!B144</f>
        <v>Gianfranco Mastrantuono</v>
      </c>
      <c r="B37" s="24"/>
      <c r="C37" s="38">
        <f>3*E37+F37</f>
        <v>6</v>
      </c>
      <c r="D37" s="43">
        <f>SUM(E37:G37)</f>
        <v>3</v>
      </c>
      <c r="E37" s="43">
        <f>SUM(F42+H43+F46)</f>
        <v>2</v>
      </c>
      <c r="F37" s="43">
        <f>SUM(G42+G43+G46)</f>
        <v>0</v>
      </c>
      <c r="G37" s="43">
        <f>SUM(H42+F43+H46)</f>
        <v>1</v>
      </c>
      <c r="H37" s="47">
        <f>SUM(D42,E43,D46)</f>
        <v>8</v>
      </c>
      <c r="I37" s="47">
        <f>SUM(E42,D43,E46)</f>
        <v>3</v>
      </c>
      <c r="J37" s="43">
        <f>H37-I37</f>
        <v>5</v>
      </c>
      <c r="K37" s="25">
        <f>(C37*10000)+(J37*100)+H37</f>
        <v>60508</v>
      </c>
      <c r="L37" s="25" t="str">
        <f>+A37</f>
        <v>Gianfranco Mastrantuono</v>
      </c>
      <c r="M37" s="25">
        <f>LARGE(K36:K41,2)</f>
        <v>60508</v>
      </c>
      <c r="N37" s="137" t="str">
        <f>IF(SUM(C36:C39)=0,"",VLOOKUP(M37,K36:L39,2,FALSE))</f>
        <v>Gianfranco Mastrantuono</v>
      </c>
      <c r="O37" s="86"/>
    </row>
    <row r="38" spans="1:15" ht="13.5" customHeight="1">
      <c r="A38" s="6" t="str">
        <f>Iscritti!B149</f>
        <v>Thomas Vulpes</v>
      </c>
      <c r="B38" s="24"/>
      <c r="C38" s="38">
        <f>3*E38+F38</f>
        <v>1</v>
      </c>
      <c r="D38" s="43">
        <f>SUM(E38:G38)</f>
        <v>3</v>
      </c>
      <c r="E38" s="43">
        <f>SUM(H41+F44+H46)</f>
        <v>0</v>
      </c>
      <c r="F38" s="43">
        <f>SUM(G41+G44+G46)</f>
        <v>1</v>
      </c>
      <c r="G38" s="43">
        <f>SUM(F41+H44+F46)</f>
        <v>2</v>
      </c>
      <c r="H38" s="47">
        <f>SUM(E41,D44,E46)</f>
        <v>3</v>
      </c>
      <c r="I38" s="47">
        <f>SUM(D41,E44,D46)</f>
        <v>14</v>
      </c>
      <c r="J38" s="43">
        <f>H38-I38</f>
        <v>-11</v>
      </c>
      <c r="K38" s="25">
        <f>(C38*10000)+(J38*100)+H38</f>
        <v>8903</v>
      </c>
      <c r="L38" s="25" t="str">
        <f>+A38</f>
        <v>Thomas Vulpes</v>
      </c>
      <c r="M38" s="25">
        <f>LARGE(K36:K41,3)</f>
        <v>9502</v>
      </c>
      <c r="N38" s="137" t="str">
        <f>IF(SUM(C36:C39)=0,"",VLOOKUP(M38,K36:L39,2,FALSE))</f>
        <v>Massimo Conti</v>
      </c>
      <c r="O38" s="86"/>
    </row>
    <row r="39" spans="1:15" ht="13.5" customHeight="1">
      <c r="A39" s="6" t="str">
        <f>Iscritti!B166</f>
        <v>Massimo Conti</v>
      </c>
      <c r="B39" s="24"/>
      <c r="C39" s="38">
        <f>3*E39+F39</f>
        <v>1</v>
      </c>
      <c r="D39" s="43">
        <f>SUM(E39:G39)</f>
        <v>3</v>
      </c>
      <c r="E39" s="43">
        <f>SUM(H42+H44+H45)</f>
        <v>0</v>
      </c>
      <c r="F39" s="43">
        <f>SUM(G42+G44+G45)</f>
        <v>1</v>
      </c>
      <c r="G39" s="43">
        <f>SUM(F42+F44+F45)</f>
        <v>2</v>
      </c>
      <c r="H39" s="47">
        <f>SUM(E42,E44,E45)</f>
        <v>2</v>
      </c>
      <c r="I39" s="47">
        <f>SUM(D42,D44,D45)</f>
        <v>7</v>
      </c>
      <c r="J39" s="43">
        <f>H39-I39</f>
        <v>-5</v>
      </c>
      <c r="K39" s="25">
        <f>(C39*10000)+(J39*100)+H39</f>
        <v>9502</v>
      </c>
      <c r="L39" s="25" t="str">
        <f>+A39</f>
        <v>Massimo Conti</v>
      </c>
      <c r="M39" s="25">
        <f>LARGE(K36:K41,4)</f>
        <v>8903</v>
      </c>
      <c r="N39" s="137" t="str">
        <f>IF(SUM(C36:C39)=0,"",VLOOKUP(M39,K36:L39,2,FALSE))</f>
        <v>Thomas Vulpes</v>
      </c>
      <c r="O39" s="86"/>
    </row>
    <row r="40" spans="1:15" ht="13.5" customHeight="1" thickBot="1">
      <c r="A40" s="18" t="s">
        <v>542</v>
      </c>
      <c r="B40" s="18"/>
      <c r="C40" s="273"/>
      <c r="D40" s="286" t="s">
        <v>767</v>
      </c>
      <c r="E40" s="286"/>
      <c r="F40" s="26"/>
      <c r="G40" s="27"/>
      <c r="H40" s="26"/>
      <c r="I40" s="273"/>
      <c r="J40" s="273"/>
      <c r="K40" s="273"/>
      <c r="L40" s="273"/>
      <c r="M40" s="55"/>
      <c r="N40" s="213" t="s">
        <v>713</v>
      </c>
      <c r="O40" s="86"/>
    </row>
    <row r="41" spans="1:15" ht="13.5" customHeight="1" thickBot="1">
      <c r="A41" s="31" t="str">
        <f>A36</f>
        <v>Daniel Scheen</v>
      </c>
      <c r="B41" s="31" t="str">
        <f>A38</f>
        <v>Thomas Vulpes</v>
      </c>
      <c r="C41" s="34"/>
      <c r="D41" s="138">
        <f>IF(Turnidomenica!E75="","",Turnidomenica!E75)</f>
        <v>8</v>
      </c>
      <c r="E41" s="138">
        <f>IF(Turnidomenica!F75="","",Turnidomenica!F75)</f>
        <v>1</v>
      </c>
      <c r="F41" s="32">
        <f t="shared" ref="F41:F46" si="6">IF(D41&gt;E41,1,0)</f>
        <v>1</v>
      </c>
      <c r="G41" s="32">
        <f t="shared" ref="G41:G46" si="7">IF(D41="",0,IF(D41=E41,1,0))</f>
        <v>0</v>
      </c>
      <c r="H41" s="32">
        <f t="shared" ref="H41:H46" si="8">IF(D41&lt;E41,1,0)</f>
        <v>0</v>
      </c>
      <c r="I41" s="32"/>
      <c r="J41" s="32"/>
      <c r="K41" s="32"/>
      <c r="L41" s="32"/>
      <c r="M41" s="120"/>
      <c r="N41" s="121" t="str">
        <f>A134</f>
        <v>Claudio Dogali</v>
      </c>
      <c r="O41" s="86"/>
    </row>
    <row r="42" spans="1:15" ht="13.5" customHeight="1" thickBot="1">
      <c r="A42" s="31" t="str">
        <f>A37</f>
        <v>Gianfranco Mastrantuono</v>
      </c>
      <c r="B42" s="31" t="str">
        <f>A39</f>
        <v>Massimo Conti</v>
      </c>
      <c r="C42" s="37"/>
      <c r="D42" s="138">
        <f>IF(Turnidomenica!E76="","",Turnidomenica!E76)</f>
        <v>2</v>
      </c>
      <c r="E42" s="138">
        <f>IF(Turnidomenica!F76="","",Turnidomenica!F76)</f>
        <v>0</v>
      </c>
      <c r="F42" s="32">
        <f t="shared" si="6"/>
        <v>1</v>
      </c>
      <c r="G42" s="32">
        <f t="shared" si="7"/>
        <v>0</v>
      </c>
      <c r="H42" s="32">
        <f t="shared" si="8"/>
        <v>0</v>
      </c>
      <c r="I42" s="32"/>
      <c r="J42" s="32"/>
      <c r="K42" s="32"/>
      <c r="L42" s="32"/>
      <c r="M42" s="120"/>
      <c r="N42" s="121" t="str">
        <f>A135</f>
        <v>Mario Camilleri</v>
      </c>
      <c r="O42" s="86"/>
    </row>
    <row r="43" spans="1:15" ht="13.5" customHeight="1" thickBot="1">
      <c r="A43" s="31" t="str">
        <f>A36</f>
        <v>Daniel Scheen</v>
      </c>
      <c r="B43" s="31" t="str">
        <f>A37</f>
        <v>Gianfranco Mastrantuono</v>
      </c>
      <c r="C43" s="37"/>
      <c r="D43" s="138">
        <f>IF(Turnidomenica!E159="","",Turnidomenica!E159)</f>
        <v>2</v>
      </c>
      <c r="E43" s="138">
        <f>IF(Turnidomenica!F159="","",Turnidomenica!F159)</f>
        <v>1</v>
      </c>
      <c r="F43" s="32">
        <f t="shared" si="6"/>
        <v>1</v>
      </c>
      <c r="G43" s="32">
        <f t="shared" si="7"/>
        <v>0</v>
      </c>
      <c r="H43" s="32">
        <f t="shared" si="8"/>
        <v>0</v>
      </c>
      <c r="I43" s="32"/>
      <c r="J43" s="32"/>
      <c r="K43" s="32"/>
      <c r="L43" s="32"/>
      <c r="M43" s="120"/>
      <c r="N43" s="121" t="str">
        <f>A93</f>
        <v>Mario Corradi</v>
      </c>
      <c r="O43" s="89"/>
    </row>
    <row r="44" spans="1:15" ht="13.5" customHeight="1" thickBot="1">
      <c r="A44" s="31" t="str">
        <f>A38</f>
        <v>Thomas Vulpes</v>
      </c>
      <c r="B44" s="31" t="str">
        <f>A39</f>
        <v>Massimo Conti</v>
      </c>
      <c r="C44" s="37"/>
      <c r="D44" s="138">
        <f>IF(Turnidomenica!E160="","",Turnidomenica!E160)</f>
        <v>1</v>
      </c>
      <c r="E44" s="138">
        <f>IF(Turnidomenica!F160="","",Turnidomenica!F160)</f>
        <v>1</v>
      </c>
      <c r="F44" s="32">
        <f t="shared" si="6"/>
        <v>0</v>
      </c>
      <c r="G44" s="32">
        <f t="shared" si="7"/>
        <v>1</v>
      </c>
      <c r="H44" s="32">
        <f t="shared" si="8"/>
        <v>0</v>
      </c>
      <c r="I44" s="32"/>
      <c r="J44" s="32"/>
      <c r="K44" s="32"/>
      <c r="L44" s="32"/>
      <c r="M44" s="83"/>
      <c r="N44" s="121" t="str">
        <f>A92</f>
        <v>David Busch</v>
      </c>
      <c r="O44" s="122"/>
    </row>
    <row r="45" spans="1:15" ht="13.5" customHeight="1" thickBot="1">
      <c r="A45" s="31" t="str">
        <f>A36</f>
        <v>Daniel Scheen</v>
      </c>
      <c r="B45" s="31" t="str">
        <f>A39</f>
        <v>Massimo Conti</v>
      </c>
      <c r="C45" s="37"/>
      <c r="D45" s="138">
        <f>IF(Turnidomenica!E243="","",Turnidomenica!E243)</f>
        <v>4</v>
      </c>
      <c r="E45" s="138">
        <f>IF(Turnidomenica!F243="","",Turnidomenica!F243)</f>
        <v>1</v>
      </c>
      <c r="F45" s="32">
        <f t="shared" si="6"/>
        <v>1</v>
      </c>
      <c r="G45" s="32">
        <f t="shared" si="7"/>
        <v>0</v>
      </c>
      <c r="H45" s="32">
        <f t="shared" si="8"/>
        <v>0</v>
      </c>
      <c r="I45" s="32"/>
      <c r="J45" s="32"/>
      <c r="K45" s="32"/>
      <c r="L45" s="32"/>
      <c r="N45" s="132" t="str">
        <f>A148</f>
        <v>Lucio Canicchio</v>
      </c>
      <c r="O45" s="122"/>
    </row>
    <row r="46" spans="1:15" ht="13.5" customHeight="1" thickBot="1">
      <c r="A46" s="31" t="str">
        <f>A37</f>
        <v>Gianfranco Mastrantuono</v>
      </c>
      <c r="B46" s="31" t="str">
        <f>A38</f>
        <v>Thomas Vulpes</v>
      </c>
      <c r="C46" s="37"/>
      <c r="D46" s="138">
        <f>IF(Turnidomenica!E244="","",Turnidomenica!E244)</f>
        <v>5</v>
      </c>
      <c r="E46" s="138">
        <f>IF(Turnidomenica!F244="","",Turnidomenica!F244)</f>
        <v>1</v>
      </c>
      <c r="F46" s="32">
        <f t="shared" si="6"/>
        <v>1</v>
      </c>
      <c r="G46" s="32">
        <f t="shared" si="7"/>
        <v>0</v>
      </c>
      <c r="H46" s="32">
        <f t="shared" si="8"/>
        <v>0</v>
      </c>
      <c r="I46" s="32"/>
      <c r="J46" s="32"/>
      <c r="K46" s="32"/>
      <c r="L46" s="32"/>
      <c r="N46" s="132" t="str">
        <f>A149</f>
        <v>Thierry Vivron</v>
      </c>
      <c r="O46" s="122"/>
    </row>
    <row r="47" spans="1:15" ht="13.5" customHeight="1"/>
    <row r="48" spans="1:15" ht="19.5">
      <c r="A48" s="117" t="s">
        <v>746</v>
      </c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214"/>
      <c r="O48" s="85"/>
    </row>
    <row r="49" spans="1:15" ht="13.5" customHeight="1">
      <c r="A49" s="75" t="s">
        <v>743</v>
      </c>
      <c r="B49" s="118"/>
      <c r="C49" s="111" t="s">
        <v>530</v>
      </c>
      <c r="D49" s="53" t="s">
        <v>531</v>
      </c>
      <c r="E49" s="53" t="s">
        <v>532</v>
      </c>
      <c r="F49" s="54" t="s">
        <v>533</v>
      </c>
      <c r="G49" s="54" t="s">
        <v>534</v>
      </c>
      <c r="H49" s="54" t="s">
        <v>538</v>
      </c>
      <c r="I49" s="53" t="s">
        <v>539</v>
      </c>
      <c r="J49" s="53" t="s">
        <v>540</v>
      </c>
      <c r="K49" s="53"/>
      <c r="L49" s="53"/>
      <c r="M49" s="68"/>
      <c r="N49" s="119"/>
      <c r="O49" s="86"/>
    </row>
    <row r="50" spans="1:15" ht="13.5" customHeight="1">
      <c r="A50" s="6" t="str">
        <f>Iscritti!B128</f>
        <v>Gunther Bamberzky</v>
      </c>
      <c r="B50" s="24"/>
      <c r="C50" s="38">
        <f>3*E50+F50</f>
        <v>7</v>
      </c>
      <c r="D50" s="43">
        <f>SUM(E50:G50)</f>
        <v>3</v>
      </c>
      <c r="E50" s="43">
        <f>SUM(F55+F57+F59)</f>
        <v>2</v>
      </c>
      <c r="F50" s="43">
        <f>SUM(G55+G57+G59)</f>
        <v>1</v>
      </c>
      <c r="G50" s="43">
        <f>SUM(H55+H57+H59)</f>
        <v>0</v>
      </c>
      <c r="H50" s="47">
        <f>SUM(D55,D57,D59)</f>
        <v>6</v>
      </c>
      <c r="I50" s="47">
        <f>SUM(E55,E57,E59)</f>
        <v>2</v>
      </c>
      <c r="J50" s="43">
        <f>H50-I50</f>
        <v>4</v>
      </c>
      <c r="K50" s="25">
        <f>(C50*10000)+(J50*100)+H50</f>
        <v>70406</v>
      </c>
      <c r="L50" s="25" t="str">
        <f>+A50</f>
        <v>Gunther Bamberzky</v>
      </c>
      <c r="M50" s="25">
        <f>LARGE(K50:K55,1)</f>
        <v>70406</v>
      </c>
      <c r="N50" s="137" t="str">
        <f>IF(SUM(C50:C53)=0,"",VLOOKUP(M50,K50:L53,2,FALSE))</f>
        <v>Gunther Bamberzky</v>
      </c>
      <c r="O50" s="86"/>
    </row>
    <row r="51" spans="1:15" ht="13.5" customHeight="1">
      <c r="A51" s="6" t="str">
        <f>Iscritti!B143</f>
        <v>Carlo Alessi</v>
      </c>
      <c r="B51" s="24"/>
      <c r="C51" s="38">
        <f>3*E51+F51</f>
        <v>4</v>
      </c>
      <c r="D51" s="43">
        <f>SUM(E51:G51)</f>
        <v>3</v>
      </c>
      <c r="E51" s="43">
        <f>SUM(F56+H57+F60)</f>
        <v>1</v>
      </c>
      <c r="F51" s="43">
        <f>SUM(G56+G57+G60)</f>
        <v>1</v>
      </c>
      <c r="G51" s="43">
        <f>SUM(H56+F57+H60)</f>
        <v>1</v>
      </c>
      <c r="H51" s="47">
        <f>SUM(D56,E57,D60)</f>
        <v>5</v>
      </c>
      <c r="I51" s="47">
        <f>SUM(E56,D57,E60)</f>
        <v>2</v>
      </c>
      <c r="J51" s="43">
        <f>H51-I51</f>
        <v>3</v>
      </c>
      <c r="K51" s="25">
        <f>(C51*10000)+(J51*100)+H51</f>
        <v>40305</v>
      </c>
      <c r="L51" s="25" t="str">
        <f>+A51</f>
        <v>Carlo Alessi</v>
      </c>
      <c r="M51" s="25">
        <f>LARGE(K50:K55,2)</f>
        <v>60105</v>
      </c>
      <c r="N51" s="137" t="str">
        <f>IF(SUM(C50:C53)=0,"",VLOOKUP(M51,K50:L53,2,FALSE))</f>
        <v>Luis D. Lòpez</v>
      </c>
      <c r="O51" s="86"/>
    </row>
    <row r="52" spans="1:15" ht="13.5" customHeight="1">
      <c r="A52" s="6" t="str">
        <f>Iscritti!B150</f>
        <v>Luis D. Lòpez</v>
      </c>
      <c r="B52" s="24"/>
      <c r="C52" s="38">
        <f>3*E52+F52</f>
        <v>6</v>
      </c>
      <c r="D52" s="43">
        <f>SUM(E52:G52)</f>
        <v>3</v>
      </c>
      <c r="E52" s="43">
        <f>SUM(H55+F58+H60)</f>
        <v>2</v>
      </c>
      <c r="F52" s="43">
        <f>SUM(G55+G58+G60)</f>
        <v>0</v>
      </c>
      <c r="G52" s="43">
        <f>SUM(F55+H58+F60)</f>
        <v>1</v>
      </c>
      <c r="H52" s="47">
        <f>SUM(E55,D58,E60)</f>
        <v>5</v>
      </c>
      <c r="I52" s="47">
        <f>SUM(D55,E58,D60)</f>
        <v>4</v>
      </c>
      <c r="J52" s="43">
        <f>H52-I52</f>
        <v>1</v>
      </c>
      <c r="K52" s="25">
        <f>(C52*10000)+(J52*100)+H52</f>
        <v>60105</v>
      </c>
      <c r="L52" s="25" t="str">
        <f>+A52</f>
        <v>Luis D. Lòpez</v>
      </c>
      <c r="M52" s="25">
        <f>LARGE(K50:K55,3)</f>
        <v>40305</v>
      </c>
      <c r="N52" s="137" t="str">
        <f>IF(SUM(C50:C53)=0,"",VLOOKUP(M52,K50:L53,2,FALSE))</f>
        <v>Carlo Alessi</v>
      </c>
      <c r="O52" s="86"/>
    </row>
    <row r="53" spans="1:15" ht="13.5" customHeight="1">
      <c r="A53" s="6" t="str">
        <f>Iscritti!B164</f>
        <v>Gianfranco Savastio</v>
      </c>
      <c r="B53" s="24"/>
      <c r="C53" s="38">
        <f>3*E53+F53</f>
        <v>0</v>
      </c>
      <c r="D53" s="43">
        <f>SUM(E53:G53)</f>
        <v>3</v>
      </c>
      <c r="E53" s="43">
        <f>SUM(H56+H58+H59)</f>
        <v>0</v>
      </c>
      <c r="F53" s="43">
        <f>SUM(G56+G58+G59)</f>
        <v>0</v>
      </c>
      <c r="G53" s="43">
        <f>SUM(F56+F58+F59)</f>
        <v>3</v>
      </c>
      <c r="H53" s="47">
        <f>SUM(E56,E58,E59)</f>
        <v>2</v>
      </c>
      <c r="I53" s="47">
        <f>SUM(D56,D58,D59)</f>
        <v>10</v>
      </c>
      <c r="J53" s="43">
        <f>H53-I53</f>
        <v>-8</v>
      </c>
      <c r="K53" s="25">
        <f>(C53*10000)+(J53*100)+H53</f>
        <v>-798</v>
      </c>
      <c r="L53" s="25" t="str">
        <f>+A53</f>
        <v>Gianfranco Savastio</v>
      </c>
      <c r="M53" s="25">
        <f>LARGE(K50:K55,4)</f>
        <v>-798</v>
      </c>
      <c r="N53" s="137" t="str">
        <f>IF(SUM(C50:C53)=0,"",VLOOKUP(M53,K50:L53,2,FALSE))</f>
        <v>Gianfranco Savastio</v>
      </c>
      <c r="O53" s="86"/>
    </row>
    <row r="54" spans="1:15" ht="13.5" customHeight="1" thickBot="1">
      <c r="A54" s="18" t="s">
        <v>542</v>
      </c>
      <c r="B54" s="18"/>
      <c r="C54" s="273"/>
      <c r="D54" s="286" t="s">
        <v>543</v>
      </c>
      <c r="E54" s="286"/>
      <c r="F54" s="26"/>
      <c r="G54" s="27"/>
      <c r="H54" s="26"/>
      <c r="I54" s="273"/>
      <c r="J54" s="273"/>
      <c r="K54" s="273"/>
      <c r="L54" s="273"/>
      <c r="M54" s="55"/>
      <c r="N54" s="213" t="s">
        <v>713</v>
      </c>
      <c r="O54" s="86"/>
    </row>
    <row r="55" spans="1:15" ht="13.5" customHeight="1" thickBot="1">
      <c r="A55" s="31" t="str">
        <f>A50</f>
        <v>Gunther Bamberzky</v>
      </c>
      <c r="B55" s="31" t="str">
        <f>A52</f>
        <v>Luis D. Lòpez</v>
      </c>
      <c r="C55" s="34"/>
      <c r="D55" s="138">
        <f>IF(Turnidomenica!E77="","",Turnidomenica!E77)</f>
        <v>3</v>
      </c>
      <c r="E55" s="138">
        <f>IF(Turnidomenica!F77="","",Turnidomenica!F77)</f>
        <v>2</v>
      </c>
      <c r="F55" s="32">
        <f t="shared" ref="F55:F60" si="9">IF(D55&gt;E55,1,0)</f>
        <v>1</v>
      </c>
      <c r="G55" s="32">
        <f t="shared" ref="G55:G60" si="10">IF(D55="",0,IF(D55=E55,1,0))</f>
        <v>0</v>
      </c>
      <c r="H55" s="32">
        <f t="shared" ref="H55:H60" si="11">IF(D55&lt;E55,1,0)</f>
        <v>0</v>
      </c>
      <c r="I55" s="32"/>
      <c r="J55" s="32"/>
      <c r="K55" s="32"/>
      <c r="L55" s="32"/>
      <c r="M55" s="120"/>
      <c r="N55" s="121" t="str">
        <f>A136</f>
        <v>Andres Jung Senior</v>
      </c>
      <c r="O55" s="86"/>
    </row>
    <row r="56" spans="1:15" ht="13.5" customHeight="1" thickBot="1">
      <c r="A56" s="31" t="str">
        <f>A51</f>
        <v>Carlo Alessi</v>
      </c>
      <c r="B56" s="31" t="str">
        <f>A53</f>
        <v>Gianfranco Savastio</v>
      </c>
      <c r="C56" s="37"/>
      <c r="D56" s="138">
        <f>IF(Turnidomenica!E78="","",Turnidomenica!E78)</f>
        <v>5</v>
      </c>
      <c r="E56" s="138">
        <f>IF(Turnidomenica!F78="","",Turnidomenica!F78)</f>
        <v>1</v>
      </c>
      <c r="F56" s="32">
        <f t="shared" si="9"/>
        <v>1</v>
      </c>
      <c r="G56" s="32">
        <f t="shared" si="10"/>
        <v>0</v>
      </c>
      <c r="H56" s="32">
        <f t="shared" si="11"/>
        <v>0</v>
      </c>
      <c r="I56" s="32"/>
      <c r="J56" s="32"/>
      <c r="K56" s="32"/>
      <c r="L56" s="32"/>
      <c r="M56" s="120"/>
      <c r="N56" s="121" t="str">
        <f>A137</f>
        <v>Luca Bisio</v>
      </c>
      <c r="O56" s="86"/>
    </row>
    <row r="57" spans="1:15" ht="13.5" customHeight="1" thickBot="1">
      <c r="A57" s="31" t="str">
        <f>A50</f>
        <v>Gunther Bamberzky</v>
      </c>
      <c r="B57" s="31" t="str">
        <f>A51</f>
        <v>Carlo Alessi</v>
      </c>
      <c r="C57" s="37"/>
      <c r="D57" s="138">
        <f>IF(Turnidomenica!E161="","",Turnidomenica!E161)</f>
        <v>0</v>
      </c>
      <c r="E57" s="138">
        <f>IF(Turnidomenica!F161="","",Turnidomenica!F161)</f>
        <v>0</v>
      </c>
      <c r="F57" s="32">
        <f t="shared" si="9"/>
        <v>0</v>
      </c>
      <c r="G57" s="32">
        <f t="shared" si="10"/>
        <v>1</v>
      </c>
      <c r="H57" s="32">
        <f t="shared" si="11"/>
        <v>0</v>
      </c>
      <c r="I57" s="32"/>
      <c r="J57" s="32"/>
      <c r="K57" s="32"/>
      <c r="L57" s="32"/>
      <c r="M57" s="120"/>
      <c r="N57" s="121" t="str">
        <f>A94</f>
        <v>Joseph Mifsud</v>
      </c>
      <c r="O57" s="89"/>
    </row>
    <row r="58" spans="1:15" ht="13.5" customHeight="1" thickBot="1">
      <c r="A58" s="31" t="str">
        <f>A52</f>
        <v>Luis D. Lòpez</v>
      </c>
      <c r="B58" s="31" t="str">
        <f>A53</f>
        <v>Gianfranco Savastio</v>
      </c>
      <c r="C58" s="37"/>
      <c r="D58" s="138">
        <f>IF(Turnidomenica!E162="","",Turnidomenica!E162)</f>
        <v>2</v>
      </c>
      <c r="E58" s="138">
        <f>IF(Turnidomenica!F162="","",Turnidomenica!F162)</f>
        <v>1</v>
      </c>
      <c r="F58" s="32">
        <f t="shared" si="9"/>
        <v>1</v>
      </c>
      <c r="G58" s="32">
        <f t="shared" si="10"/>
        <v>0</v>
      </c>
      <c r="H58" s="32">
        <f t="shared" si="11"/>
        <v>0</v>
      </c>
      <c r="I58" s="32"/>
      <c r="J58" s="32"/>
      <c r="K58" s="32"/>
      <c r="L58" s="32"/>
      <c r="M58" s="83"/>
      <c r="N58" s="121" t="str">
        <f>A95</f>
        <v>Klaus Fritz</v>
      </c>
      <c r="O58" s="122"/>
    </row>
    <row r="59" spans="1:15" ht="13.5" customHeight="1" thickBot="1">
      <c r="A59" s="31" t="str">
        <f>A50</f>
        <v>Gunther Bamberzky</v>
      </c>
      <c r="B59" s="31" t="str">
        <f>A53</f>
        <v>Gianfranco Savastio</v>
      </c>
      <c r="C59" s="37"/>
      <c r="D59" s="138">
        <f>IF(Turnidomenica!E245="","",Turnidomenica!E245)</f>
        <v>3</v>
      </c>
      <c r="E59" s="138">
        <f>IF(Turnidomenica!F245="","",Turnidomenica!F245)</f>
        <v>0</v>
      </c>
      <c r="F59" s="32">
        <f t="shared" si="9"/>
        <v>1</v>
      </c>
      <c r="G59" s="32">
        <f t="shared" si="10"/>
        <v>0</v>
      </c>
      <c r="H59" s="32">
        <f t="shared" si="11"/>
        <v>0</v>
      </c>
      <c r="I59" s="32"/>
      <c r="J59" s="32"/>
      <c r="K59" s="32"/>
      <c r="L59" s="32"/>
      <c r="N59" s="132" t="str">
        <f>A151</f>
        <v>Nico Lucchesi</v>
      </c>
      <c r="O59" s="122"/>
    </row>
    <row r="60" spans="1:15" ht="13.5" customHeight="1" thickBot="1">
      <c r="A60" s="31" t="str">
        <f>A51</f>
        <v>Carlo Alessi</v>
      </c>
      <c r="B60" s="31" t="str">
        <f>A52</f>
        <v>Luis D. Lòpez</v>
      </c>
      <c r="C60" s="37"/>
      <c r="D60" s="138">
        <f>IF(Turnidomenica!E246="","",Turnidomenica!E246)</f>
        <v>0</v>
      </c>
      <c r="E60" s="138">
        <f>IF(Turnidomenica!F246="","",Turnidomenica!F246)</f>
        <v>1</v>
      </c>
      <c r="F60" s="32">
        <f t="shared" si="9"/>
        <v>0</v>
      </c>
      <c r="G60" s="32">
        <f t="shared" si="10"/>
        <v>0</v>
      </c>
      <c r="H60" s="32">
        <f t="shared" si="11"/>
        <v>1</v>
      </c>
      <c r="I60" s="32"/>
      <c r="J60" s="32"/>
      <c r="K60" s="32"/>
      <c r="L60" s="32"/>
      <c r="N60" s="132" t="str">
        <f>A150</f>
        <v>Giuseppe Battaglia</v>
      </c>
      <c r="O60" s="122"/>
    </row>
    <row r="61" spans="1:15" ht="13.5" customHeight="1">
      <c r="A61" s="23"/>
      <c r="B61" s="23"/>
      <c r="C61" s="37"/>
      <c r="D61" s="37"/>
      <c r="E61" s="37"/>
      <c r="F61" s="32"/>
      <c r="G61" s="32"/>
      <c r="H61" s="32"/>
      <c r="I61" s="32"/>
      <c r="J61" s="32"/>
      <c r="K61" s="32"/>
      <c r="L61" s="32"/>
      <c r="N61" s="123"/>
    </row>
    <row r="62" spans="1:15" ht="19.5">
      <c r="A62" s="117" t="s">
        <v>747</v>
      </c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214"/>
      <c r="O62" s="85"/>
    </row>
    <row r="63" spans="1:15" ht="13.5" customHeight="1">
      <c r="A63" s="75" t="s">
        <v>743</v>
      </c>
      <c r="B63" s="118"/>
      <c r="C63" s="111" t="s">
        <v>530</v>
      </c>
      <c r="D63" s="53" t="s">
        <v>531</v>
      </c>
      <c r="E63" s="53" t="s">
        <v>532</v>
      </c>
      <c r="F63" s="54" t="s">
        <v>533</v>
      </c>
      <c r="G63" s="54" t="s">
        <v>534</v>
      </c>
      <c r="H63" s="54" t="s">
        <v>538</v>
      </c>
      <c r="I63" s="53" t="s">
        <v>539</v>
      </c>
      <c r="J63" s="53" t="s">
        <v>540</v>
      </c>
      <c r="K63" s="53"/>
      <c r="L63" s="53"/>
      <c r="M63" s="68"/>
      <c r="N63" s="119"/>
      <c r="O63" s="86"/>
    </row>
    <row r="64" spans="1:15" ht="13.5" customHeight="1">
      <c r="A64" s="6" t="str">
        <f>Iscritti!B129</f>
        <v>Vicenç Prats</v>
      </c>
      <c r="B64" s="24"/>
      <c r="C64" s="38">
        <f>3*E64+F64</f>
        <v>7</v>
      </c>
      <c r="D64" s="43">
        <f>SUM(E64:G64)</f>
        <v>3</v>
      </c>
      <c r="E64" s="43">
        <f>SUM(F69+F71+F73)</f>
        <v>2</v>
      </c>
      <c r="F64" s="43">
        <f>SUM(G69+G71+G73)</f>
        <v>1</v>
      </c>
      <c r="G64" s="43">
        <f>SUM(H69+H71+H73)</f>
        <v>0</v>
      </c>
      <c r="H64" s="47">
        <f>SUM(D69,D71,D73)</f>
        <v>10</v>
      </c>
      <c r="I64" s="47">
        <f>SUM(E69,E71,E73)</f>
        <v>2</v>
      </c>
      <c r="J64" s="43">
        <f>H64-I64</f>
        <v>8</v>
      </c>
      <c r="K64" s="25">
        <f>(C64*10000)+(J64*100)+H64</f>
        <v>70810</v>
      </c>
      <c r="L64" s="25" t="str">
        <f>+A64</f>
        <v>Vicenç Prats</v>
      </c>
      <c r="M64" s="25">
        <f>LARGE(K64:K69,1)</f>
        <v>70810</v>
      </c>
      <c r="N64" s="137" t="str">
        <f>IF(SUM(C64:C67)=0,"",VLOOKUP(M64,K64:L67,2,FALSE))</f>
        <v>Vicenç Prats</v>
      </c>
      <c r="O64" s="86"/>
    </row>
    <row r="65" spans="1:15" ht="13.5" customHeight="1">
      <c r="A65" s="6" t="str">
        <f>Iscritti!B139</f>
        <v>Eric Naszalyi</v>
      </c>
      <c r="B65" s="24"/>
      <c r="C65" s="38">
        <f>3*E65+F65</f>
        <v>4</v>
      </c>
      <c r="D65" s="43">
        <f>SUM(E65:G65)</f>
        <v>3</v>
      </c>
      <c r="E65" s="43">
        <f>SUM(F70+H71+F74)</f>
        <v>1</v>
      </c>
      <c r="F65" s="43">
        <f>SUM(G70+G71+G74)</f>
        <v>1</v>
      </c>
      <c r="G65" s="43">
        <f>SUM(H70+F71+H74)</f>
        <v>1</v>
      </c>
      <c r="H65" s="47">
        <f>SUM(D70,E71,D74)</f>
        <v>10</v>
      </c>
      <c r="I65" s="47">
        <f>SUM(E70,D71,E74)</f>
        <v>8</v>
      </c>
      <c r="J65" s="43">
        <f>H65-I65</f>
        <v>2</v>
      </c>
      <c r="K65" s="25">
        <f>(C65*10000)+(J65*100)+H65</f>
        <v>40210</v>
      </c>
      <c r="L65" s="25" t="str">
        <f>+A65</f>
        <v>Eric Naszalyi</v>
      </c>
      <c r="M65" s="25">
        <f>LARGE(K64:K69,2)</f>
        <v>50105</v>
      </c>
      <c r="N65" s="137" t="str">
        <f>IF(SUM(C64:C67)=0,"",VLOOKUP(M65,K64:L67,2,FALSE))</f>
        <v>Filippo Sella</v>
      </c>
      <c r="O65" s="86"/>
    </row>
    <row r="66" spans="1:15" ht="13.5" customHeight="1">
      <c r="A66" s="6" t="str">
        <f>Iscritti!B151</f>
        <v>Riccardo Marinucci</v>
      </c>
      <c r="B66" s="24"/>
      <c r="C66" s="38">
        <f>3*E66+F66</f>
        <v>0</v>
      </c>
      <c r="D66" s="43">
        <f>SUM(E66:G66)</f>
        <v>3</v>
      </c>
      <c r="E66" s="43">
        <f>SUM(H69+F72+H74)</f>
        <v>0</v>
      </c>
      <c r="F66" s="43">
        <f>SUM(G69+G72+G74)</f>
        <v>0</v>
      </c>
      <c r="G66" s="43">
        <f>SUM(F69+H72+F74)</f>
        <v>3</v>
      </c>
      <c r="H66" s="47">
        <f>SUM(E69,D72,E74)</f>
        <v>2</v>
      </c>
      <c r="I66" s="47">
        <f>SUM(D69,E72,D74)</f>
        <v>13</v>
      </c>
      <c r="J66" s="43">
        <f>H66-I66</f>
        <v>-11</v>
      </c>
      <c r="K66" s="25">
        <f>(C66*10000)+(J66*100)+H66</f>
        <v>-1098</v>
      </c>
      <c r="L66" s="25" t="str">
        <f>+A66</f>
        <v>Riccardo Marinucci</v>
      </c>
      <c r="M66" s="25">
        <f>LARGE(K64:K69,3)</f>
        <v>40210</v>
      </c>
      <c r="N66" s="137" t="str">
        <f>IF(SUM(C64:C67)=0,"",VLOOKUP(M66,K64:L67,2,FALSE))</f>
        <v>Eric Naszalyi</v>
      </c>
      <c r="O66" s="86"/>
    </row>
    <row r="67" spans="1:15" ht="13.5" customHeight="1">
      <c r="A67" s="6" t="str">
        <f>Iscritti!B163</f>
        <v>Filippo Sella</v>
      </c>
      <c r="B67" s="24"/>
      <c r="C67" s="38">
        <f>3*E67+F67</f>
        <v>5</v>
      </c>
      <c r="D67" s="43">
        <f>SUM(E67:G67)</f>
        <v>3</v>
      </c>
      <c r="E67" s="43">
        <f>SUM(H70+H72+H73)</f>
        <v>1</v>
      </c>
      <c r="F67" s="43">
        <f>SUM(G70+G72+G73)</f>
        <v>2</v>
      </c>
      <c r="G67" s="43">
        <f>SUM(F70+F72+F73)</f>
        <v>0</v>
      </c>
      <c r="H67" s="47">
        <f>SUM(E70,E72,E73)</f>
        <v>5</v>
      </c>
      <c r="I67" s="47">
        <f>SUM(D70,D72,D73)</f>
        <v>4</v>
      </c>
      <c r="J67" s="43">
        <f>H67-I67</f>
        <v>1</v>
      </c>
      <c r="K67" s="25">
        <f>(C67*10000)+(J67*100)+H67</f>
        <v>50105</v>
      </c>
      <c r="L67" s="25" t="str">
        <f>+A67</f>
        <v>Filippo Sella</v>
      </c>
      <c r="M67" s="25">
        <f>LARGE(K64:K69,4)</f>
        <v>-1098</v>
      </c>
      <c r="N67" s="137" t="str">
        <f>IF(SUM(C64:C67)=0,"",VLOOKUP(M67,K64:L67,2,FALSE))</f>
        <v>Riccardo Marinucci</v>
      </c>
      <c r="O67" s="86"/>
    </row>
    <row r="68" spans="1:15" ht="13.5" customHeight="1" thickBot="1">
      <c r="A68" s="18" t="s">
        <v>542</v>
      </c>
      <c r="B68" s="18"/>
      <c r="C68" s="273"/>
      <c r="D68" s="286" t="s">
        <v>543</v>
      </c>
      <c r="E68" s="286"/>
      <c r="F68" s="26"/>
      <c r="G68" s="27"/>
      <c r="H68" s="26"/>
      <c r="I68" s="273"/>
      <c r="J68" s="273"/>
      <c r="K68" s="273"/>
      <c r="L68" s="273"/>
      <c r="M68" s="55"/>
      <c r="N68" s="213" t="s">
        <v>713</v>
      </c>
      <c r="O68" s="86"/>
    </row>
    <row r="69" spans="1:15" ht="13.5" customHeight="1" thickBot="1">
      <c r="A69" s="31" t="str">
        <f>A64</f>
        <v>Vicenç Prats</v>
      </c>
      <c r="B69" s="31" t="str">
        <f>A66</f>
        <v>Riccardo Marinucci</v>
      </c>
      <c r="C69" s="34"/>
      <c r="D69" s="138">
        <f>IF(Turnidomenica!E79="","",Turnidomenica!E79)</f>
        <v>6</v>
      </c>
      <c r="E69" s="138">
        <f>IF(Turnidomenica!F79="","",Turnidomenica!F79)</f>
        <v>0</v>
      </c>
      <c r="F69" s="32">
        <f t="shared" ref="F69:F74" si="12">IF(D69&gt;E69,1,0)</f>
        <v>1</v>
      </c>
      <c r="G69" s="32">
        <f t="shared" ref="G69:G74" si="13">IF(D69="",0,IF(D69=E69,1,0))</f>
        <v>0</v>
      </c>
      <c r="H69" s="32">
        <f t="shared" ref="H69:H74" si="14">IF(D69&lt;E69,1,0)</f>
        <v>0</v>
      </c>
      <c r="I69" s="32"/>
      <c r="J69" s="32"/>
      <c r="K69" s="32"/>
      <c r="L69" s="32"/>
      <c r="M69" s="120"/>
      <c r="N69" s="121" t="str">
        <f>A148</f>
        <v>Lucio Canicchio</v>
      </c>
      <c r="O69" s="86"/>
    </row>
    <row r="70" spans="1:15" ht="13.5" customHeight="1" thickBot="1">
      <c r="A70" s="31" t="str">
        <f>A65</f>
        <v>Eric Naszalyi</v>
      </c>
      <c r="B70" s="31" t="str">
        <f>A67</f>
        <v>Filippo Sella</v>
      </c>
      <c r="C70" s="37"/>
      <c r="D70" s="138">
        <f>IF(Turnidomenica!E80="","",Turnidomenica!E80)</f>
        <v>3</v>
      </c>
      <c r="E70" s="138">
        <f>IF(Turnidomenica!F80="","",Turnidomenica!F80)</f>
        <v>3</v>
      </c>
      <c r="F70" s="32">
        <f t="shared" si="12"/>
        <v>0</v>
      </c>
      <c r="G70" s="32">
        <f t="shared" si="13"/>
        <v>1</v>
      </c>
      <c r="H70" s="32">
        <f t="shared" si="14"/>
        <v>0</v>
      </c>
      <c r="I70" s="32"/>
      <c r="J70" s="32"/>
      <c r="K70" s="32"/>
      <c r="L70" s="32"/>
      <c r="M70" s="120"/>
      <c r="N70" s="121" t="str">
        <f>A149</f>
        <v>Thierry Vivron</v>
      </c>
      <c r="O70" s="86"/>
    </row>
    <row r="71" spans="1:15" ht="13.5" customHeight="1" thickBot="1">
      <c r="A71" s="31" t="str">
        <f>A64</f>
        <v>Vicenç Prats</v>
      </c>
      <c r="B71" s="31" t="str">
        <f>A65</f>
        <v>Eric Naszalyi</v>
      </c>
      <c r="C71" s="37"/>
      <c r="D71" s="138">
        <f>IF(Turnidomenica!E163="","",Turnidomenica!E163)</f>
        <v>3</v>
      </c>
      <c r="E71" s="138">
        <f>IF(Turnidomenica!F163="","",Turnidomenica!F163)</f>
        <v>1</v>
      </c>
      <c r="F71" s="32">
        <f t="shared" si="12"/>
        <v>1</v>
      </c>
      <c r="G71" s="32">
        <f t="shared" si="13"/>
        <v>0</v>
      </c>
      <c r="H71" s="32">
        <f t="shared" si="14"/>
        <v>0</v>
      </c>
      <c r="I71" s="32"/>
      <c r="J71" s="32"/>
      <c r="K71" s="32"/>
      <c r="L71" s="32"/>
      <c r="M71" s="120"/>
      <c r="N71" s="121" t="str">
        <f>A106</f>
        <v>Patrizio Lazzaretti</v>
      </c>
      <c r="O71" s="86"/>
    </row>
    <row r="72" spans="1:15" ht="13.5" customHeight="1" thickBot="1">
      <c r="A72" s="31" t="str">
        <f>A66</f>
        <v>Riccardo Marinucci</v>
      </c>
      <c r="B72" s="31" t="str">
        <f>A67</f>
        <v>Filippo Sella</v>
      </c>
      <c r="C72" s="37"/>
      <c r="D72" s="138">
        <f>IF(Turnidomenica!E164="","",Turnidomenica!E164)</f>
        <v>0</v>
      </c>
      <c r="E72" s="138">
        <f>IF(Turnidomenica!F164="","",Turnidomenica!F164)</f>
        <v>1</v>
      </c>
      <c r="F72" s="32">
        <f t="shared" si="12"/>
        <v>0</v>
      </c>
      <c r="G72" s="32">
        <f t="shared" si="13"/>
        <v>0</v>
      </c>
      <c r="H72" s="32">
        <f t="shared" si="14"/>
        <v>1</v>
      </c>
      <c r="I72" s="32"/>
      <c r="J72" s="32"/>
      <c r="K72" s="32"/>
      <c r="L72" s="32"/>
      <c r="M72" s="83"/>
      <c r="N72" s="121" t="str">
        <f>A107</f>
        <v>Luis Felipe Mendez</v>
      </c>
      <c r="O72" s="89"/>
    </row>
    <row r="73" spans="1:15" ht="13.5" customHeight="1" thickBot="1">
      <c r="A73" s="31" t="str">
        <f>A64</f>
        <v>Vicenç Prats</v>
      </c>
      <c r="B73" s="31" t="str">
        <f>A67</f>
        <v>Filippo Sella</v>
      </c>
      <c r="C73" s="37"/>
      <c r="D73" s="138">
        <f>IF(Turnidomenica!E247="","",Turnidomenica!E247)</f>
        <v>1</v>
      </c>
      <c r="E73" s="138">
        <f>IF(Turnidomenica!F247="","",Turnidomenica!F247)</f>
        <v>1</v>
      </c>
      <c r="F73" s="32">
        <f t="shared" si="12"/>
        <v>0</v>
      </c>
      <c r="G73" s="32">
        <f t="shared" si="13"/>
        <v>1</v>
      </c>
      <c r="H73" s="32">
        <f t="shared" si="14"/>
        <v>0</v>
      </c>
      <c r="I73" s="32"/>
      <c r="J73" s="32"/>
      <c r="K73" s="32"/>
      <c r="L73" s="32"/>
      <c r="N73" s="132" t="str">
        <f>A120</f>
        <v>Manfred Pawlica</v>
      </c>
      <c r="O73" s="122"/>
    </row>
    <row r="74" spans="1:15" ht="13.5" customHeight="1" thickBot="1">
      <c r="A74" s="31" t="str">
        <f>A65</f>
        <v>Eric Naszalyi</v>
      </c>
      <c r="B74" s="31" t="str">
        <f>A66</f>
        <v>Riccardo Marinucci</v>
      </c>
      <c r="C74" s="37"/>
      <c r="D74" s="138">
        <f>IF(Turnidomenica!E248="","",Turnidomenica!E248)</f>
        <v>6</v>
      </c>
      <c r="E74" s="138">
        <f>IF(Turnidomenica!F248="","",Turnidomenica!F248)</f>
        <v>2</v>
      </c>
      <c r="F74" s="32">
        <f t="shared" si="12"/>
        <v>1</v>
      </c>
      <c r="G74" s="32">
        <f t="shared" si="13"/>
        <v>0</v>
      </c>
      <c r="H74" s="32">
        <f t="shared" si="14"/>
        <v>0</v>
      </c>
      <c r="I74" s="32"/>
      <c r="J74" s="32"/>
      <c r="K74" s="32"/>
      <c r="L74" s="32"/>
      <c r="N74" s="132" t="str">
        <f>A121</f>
        <v>Massimiliano Croatti</v>
      </c>
      <c r="O74" s="122"/>
    </row>
    <row r="75" spans="1:15" ht="13.5" customHeight="1">
      <c r="A75" s="23"/>
      <c r="B75" s="23"/>
      <c r="C75" s="37"/>
      <c r="D75" s="37"/>
      <c r="E75" s="37"/>
      <c r="F75" s="32"/>
      <c r="G75" s="32"/>
      <c r="H75" s="32"/>
      <c r="I75" s="32"/>
      <c r="J75" s="32"/>
      <c r="K75" s="32"/>
      <c r="L75" s="32"/>
      <c r="N75" s="123"/>
    </row>
    <row r="76" spans="1:15" ht="19.5">
      <c r="A76" s="117" t="s">
        <v>748</v>
      </c>
      <c r="B76" s="84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214"/>
      <c r="O76" s="85"/>
    </row>
    <row r="77" spans="1:15" ht="13.5" customHeight="1">
      <c r="A77" s="75" t="s">
        <v>743</v>
      </c>
      <c r="B77" s="118"/>
      <c r="C77" s="111" t="s">
        <v>530</v>
      </c>
      <c r="D77" s="53" t="s">
        <v>531</v>
      </c>
      <c r="E77" s="53" t="s">
        <v>532</v>
      </c>
      <c r="F77" s="54" t="s">
        <v>533</v>
      </c>
      <c r="G77" s="54" t="s">
        <v>534</v>
      </c>
      <c r="H77" s="54" t="s">
        <v>538</v>
      </c>
      <c r="I77" s="53" t="s">
        <v>539</v>
      </c>
      <c r="J77" s="53" t="s">
        <v>540</v>
      </c>
      <c r="K77" s="53"/>
      <c r="L77" s="53"/>
      <c r="M77" s="68"/>
      <c r="N77" s="119"/>
      <c r="O77" s="86"/>
    </row>
    <row r="78" spans="1:15" ht="13.5" customHeight="1">
      <c r="A78" s="6" t="str">
        <f>Iscritti!B130</f>
        <v>Jason Pisani</v>
      </c>
      <c r="B78" s="24"/>
      <c r="C78" s="38">
        <f>3*E78+F78</f>
        <v>7</v>
      </c>
      <c r="D78" s="43">
        <f>SUM(E78:G78)</f>
        <v>3</v>
      </c>
      <c r="E78" s="43">
        <f>SUM(F83+F85+F87)</f>
        <v>2</v>
      </c>
      <c r="F78" s="43">
        <f>SUM(G83+G85+G87)</f>
        <v>1</v>
      </c>
      <c r="G78" s="43">
        <f>SUM(H83+H85+H87)</f>
        <v>0</v>
      </c>
      <c r="H78" s="47">
        <f>SUM(D83,D85,D87)</f>
        <v>10</v>
      </c>
      <c r="I78" s="47">
        <f>SUM(E83,E85,E87)</f>
        <v>2</v>
      </c>
      <c r="J78" s="43">
        <f>H78-I78</f>
        <v>8</v>
      </c>
      <c r="K78" s="25">
        <f>(C78*10000)+(J78*100)+H78</f>
        <v>70810</v>
      </c>
      <c r="L78" s="25" t="str">
        <f>+A78</f>
        <v>Jason Pisani</v>
      </c>
      <c r="M78" s="25">
        <f>LARGE(K78:K83,1)</f>
        <v>70810</v>
      </c>
      <c r="N78" s="137" t="str">
        <f>IF(SUM(C78:C81)=0,"",VLOOKUP(M78,K78:L81,2,FALSE))</f>
        <v>Jason Pisani</v>
      </c>
      <c r="O78" s="86"/>
    </row>
    <row r="79" spans="1:15" ht="13.5" customHeight="1">
      <c r="A79" s="6" t="str">
        <f>Iscritti!B141</f>
        <v>Ferran Coll</v>
      </c>
      <c r="B79" s="24"/>
      <c r="C79" s="38">
        <f>3*E79+F79</f>
        <v>5</v>
      </c>
      <c r="D79" s="43">
        <f>SUM(E79:G79)</f>
        <v>3</v>
      </c>
      <c r="E79" s="43">
        <f>SUM(F84+H85+F88)</f>
        <v>1</v>
      </c>
      <c r="F79" s="43">
        <f>SUM(G84+G85+G88)</f>
        <v>2</v>
      </c>
      <c r="G79" s="43">
        <f>SUM(H84+F85+H88)</f>
        <v>0</v>
      </c>
      <c r="H79" s="47">
        <f>SUM(D84,E85,D88)</f>
        <v>9</v>
      </c>
      <c r="I79" s="47">
        <f>SUM(E84,D85,E88)</f>
        <v>3</v>
      </c>
      <c r="J79" s="43">
        <f>H79-I79</f>
        <v>6</v>
      </c>
      <c r="K79" s="25">
        <f>(C79*10000)+(J79*100)+H79</f>
        <v>50609</v>
      </c>
      <c r="L79" s="25" t="str">
        <f>+A79</f>
        <v>Ferran Coll</v>
      </c>
      <c r="M79" s="25">
        <f>LARGE(K78:K83,2)</f>
        <v>50609</v>
      </c>
      <c r="N79" s="137" t="str">
        <f>IF(SUM(C78:C81)=0,"",VLOOKUP(M79,K78:L81,2,FALSE))</f>
        <v>Ferran Coll</v>
      </c>
      <c r="O79" s="86"/>
    </row>
    <row r="80" spans="1:15" ht="13.5" customHeight="1">
      <c r="A80" s="6" t="str">
        <f>Iscritti!B152</f>
        <v>Claudio Colpani</v>
      </c>
      <c r="B80" s="24"/>
      <c r="C80" s="38">
        <f>3*E80+F80</f>
        <v>4</v>
      </c>
      <c r="D80" s="43">
        <f>SUM(E80:G80)</f>
        <v>3</v>
      </c>
      <c r="E80" s="43">
        <f>SUM(H83+F86+H88)</f>
        <v>1</v>
      </c>
      <c r="F80" s="43">
        <f>SUM(G83+G86+G88)</f>
        <v>1</v>
      </c>
      <c r="G80" s="43">
        <f>SUM(F83+H86+F88)</f>
        <v>1</v>
      </c>
      <c r="H80" s="47">
        <f>SUM(E83,D86,E88)</f>
        <v>10</v>
      </c>
      <c r="I80" s="47">
        <f>SUM(D83,E86,D88)</f>
        <v>3</v>
      </c>
      <c r="J80" s="43">
        <f>H80-I80</f>
        <v>7</v>
      </c>
      <c r="K80" s="25">
        <f>(C80*10000)+(J80*100)+H80</f>
        <v>40710</v>
      </c>
      <c r="L80" s="25" t="str">
        <f>+A80</f>
        <v>Claudio Colpani</v>
      </c>
      <c r="M80" s="25">
        <f>LARGE(K78:K83,3)</f>
        <v>40710</v>
      </c>
      <c r="N80" s="137" t="str">
        <f>IF(SUM(C78:C81)=0,"",VLOOKUP(M80,K78:L81,2,FALSE))</f>
        <v>Claudio Colpani</v>
      </c>
      <c r="O80" s="86"/>
    </row>
    <row r="81" spans="1:15" ht="13.5" customHeight="1">
      <c r="A81" s="6" t="str">
        <f>Iscritti!B162</f>
        <v>Andrea Morosini</v>
      </c>
      <c r="B81" s="24"/>
      <c r="C81" s="38">
        <f>3*E81+F81</f>
        <v>0</v>
      </c>
      <c r="D81" s="43">
        <f>SUM(E81:G81)</f>
        <v>3</v>
      </c>
      <c r="E81" s="43">
        <f>SUM(H84+H86+H87)</f>
        <v>0</v>
      </c>
      <c r="F81" s="43">
        <f>SUM(G84+G86+G87)</f>
        <v>0</v>
      </c>
      <c r="G81" s="43">
        <f>SUM(F84+F86+F87)</f>
        <v>3</v>
      </c>
      <c r="H81" s="47">
        <f>SUM(E84,E86,E87)</f>
        <v>1</v>
      </c>
      <c r="I81" s="47">
        <f>SUM(D84,D86,D87)</f>
        <v>22</v>
      </c>
      <c r="J81" s="43">
        <f>H81-I81</f>
        <v>-21</v>
      </c>
      <c r="K81" s="25">
        <f>(C81*10000)+(J81*100)+H81</f>
        <v>-2099</v>
      </c>
      <c r="L81" s="25" t="str">
        <f>+A81</f>
        <v>Andrea Morosini</v>
      </c>
      <c r="M81" s="25">
        <f>LARGE(K78:K83,4)</f>
        <v>-2099</v>
      </c>
      <c r="N81" s="137" t="str">
        <f>IF(SUM(C78:C81)=0,"",VLOOKUP(M81,K78:L81,2,FALSE))</f>
        <v>Andrea Morosini</v>
      </c>
      <c r="O81" s="86"/>
    </row>
    <row r="82" spans="1:15" ht="13.5" customHeight="1" thickBot="1">
      <c r="A82" s="18" t="s">
        <v>542</v>
      </c>
      <c r="B82" s="18"/>
      <c r="C82" s="273"/>
      <c r="D82" s="286" t="s">
        <v>543</v>
      </c>
      <c r="E82" s="286"/>
      <c r="F82" s="26"/>
      <c r="G82" s="27"/>
      <c r="H82" s="26"/>
      <c r="I82" s="273"/>
      <c r="J82" s="273"/>
      <c r="K82" s="273"/>
      <c r="L82" s="273"/>
      <c r="M82" s="55"/>
      <c r="N82" s="213" t="s">
        <v>713</v>
      </c>
      <c r="O82" s="86"/>
    </row>
    <row r="83" spans="1:15" ht="13.5" customHeight="1" thickBot="1">
      <c r="A83" s="31" t="str">
        <f>A78</f>
        <v>Jason Pisani</v>
      </c>
      <c r="B83" s="31" t="str">
        <f>A80</f>
        <v>Claudio Colpani</v>
      </c>
      <c r="C83" s="34"/>
      <c r="D83" s="138">
        <f>IF(Turnidomenica!E81="","",Turnidomenica!E81)</f>
        <v>2</v>
      </c>
      <c r="E83" s="138">
        <f>IF(Turnidomenica!F81="","",Turnidomenica!F81)</f>
        <v>1</v>
      </c>
      <c r="F83" s="32">
        <f t="shared" ref="F83:F88" si="15">IF(D83&gt;E83,1,0)</f>
        <v>1</v>
      </c>
      <c r="G83" s="32">
        <f t="shared" ref="G83:G88" si="16">IF(D83="",0,IF(D83=E83,1,0))</f>
        <v>0</v>
      </c>
      <c r="H83" s="32">
        <f t="shared" ref="H83:H88" si="17">IF(D83&lt;E83,1,0)</f>
        <v>0</v>
      </c>
      <c r="I83" s="32"/>
      <c r="J83" s="32"/>
      <c r="K83" s="32"/>
      <c r="L83" s="32"/>
      <c r="M83" s="120"/>
      <c r="N83" s="121" t="str">
        <f>A150</f>
        <v>Giuseppe Battaglia</v>
      </c>
      <c r="O83" s="86"/>
    </row>
    <row r="84" spans="1:15" ht="13.5" customHeight="1" thickBot="1">
      <c r="A84" s="31" t="str">
        <f>A79</f>
        <v>Ferran Coll</v>
      </c>
      <c r="B84" s="31" t="str">
        <f>A81</f>
        <v>Andrea Morosini</v>
      </c>
      <c r="C84" s="37"/>
      <c r="D84" s="138">
        <f>IF(Turnidomenica!E82="","",Turnidomenica!E82)</f>
        <v>7</v>
      </c>
      <c r="E84" s="138">
        <f>IF(Turnidomenica!F82="","",Turnidomenica!F82)</f>
        <v>1</v>
      </c>
      <c r="F84" s="32">
        <f t="shared" si="15"/>
        <v>1</v>
      </c>
      <c r="G84" s="32">
        <f t="shared" si="16"/>
        <v>0</v>
      </c>
      <c r="H84" s="32">
        <f t="shared" si="17"/>
        <v>0</v>
      </c>
      <c r="I84" s="32"/>
      <c r="J84" s="32"/>
      <c r="K84" s="32"/>
      <c r="L84" s="32"/>
      <c r="M84" s="120"/>
      <c r="N84" s="121" t="str">
        <f>A151</f>
        <v>Nico Lucchesi</v>
      </c>
      <c r="O84" s="86"/>
    </row>
    <row r="85" spans="1:15" ht="13.5" customHeight="1" thickBot="1">
      <c r="A85" s="31" t="str">
        <f>A78</f>
        <v>Jason Pisani</v>
      </c>
      <c r="B85" s="31" t="str">
        <f>A79</f>
        <v>Ferran Coll</v>
      </c>
      <c r="C85" s="37"/>
      <c r="D85" s="138">
        <f>IF(Turnidomenica!E165="","",Turnidomenica!E165)</f>
        <v>1</v>
      </c>
      <c r="E85" s="138">
        <f>IF(Turnidomenica!F165="","",Turnidomenica!F165)</f>
        <v>1</v>
      </c>
      <c r="F85" s="32">
        <f t="shared" si="15"/>
        <v>0</v>
      </c>
      <c r="G85" s="32">
        <f t="shared" si="16"/>
        <v>1</v>
      </c>
      <c r="H85" s="32">
        <f t="shared" si="17"/>
        <v>0</v>
      </c>
      <c r="I85" s="32"/>
      <c r="J85" s="32"/>
      <c r="K85" s="32"/>
      <c r="L85" s="32"/>
      <c r="M85" s="120"/>
      <c r="N85" s="121" t="str">
        <f>A108</f>
        <v>Michele Giudice</v>
      </c>
      <c r="O85" s="89"/>
    </row>
    <row r="86" spans="1:15" ht="13.5" customHeight="1" thickBot="1">
      <c r="A86" s="31" t="str">
        <f>A80</f>
        <v>Claudio Colpani</v>
      </c>
      <c r="B86" s="31" t="str">
        <f>A81</f>
        <v>Andrea Morosini</v>
      </c>
      <c r="C86" s="37"/>
      <c r="D86" s="138">
        <f>IF(Turnidomenica!E166="","",Turnidomenica!E166)</f>
        <v>8</v>
      </c>
      <c r="E86" s="138">
        <f>IF(Turnidomenica!F166="","",Turnidomenica!F166)</f>
        <v>0</v>
      </c>
      <c r="F86" s="32">
        <f t="shared" si="15"/>
        <v>1</v>
      </c>
      <c r="G86" s="32">
        <f t="shared" si="16"/>
        <v>0</v>
      </c>
      <c r="H86" s="32">
        <f t="shared" si="17"/>
        <v>0</v>
      </c>
      <c r="I86" s="32"/>
      <c r="J86" s="32"/>
      <c r="K86" s="32"/>
      <c r="L86" s="32"/>
      <c r="M86" s="83"/>
      <c r="N86" s="121" t="str">
        <f>A109</f>
        <v>Francesco Riccobene</v>
      </c>
      <c r="O86" s="122"/>
    </row>
    <row r="87" spans="1:15" ht="13.5" customHeight="1" thickBot="1">
      <c r="A87" s="31" t="str">
        <f>A78</f>
        <v>Jason Pisani</v>
      </c>
      <c r="B87" s="31" t="str">
        <f>A81</f>
        <v>Andrea Morosini</v>
      </c>
      <c r="C87" s="37"/>
      <c r="D87" s="138">
        <f>IF(Turnidomenica!E249="","",Turnidomenica!E249)</f>
        <v>7</v>
      </c>
      <c r="E87" s="138">
        <f>IF(Turnidomenica!F249="","",Turnidomenica!F249)</f>
        <v>0</v>
      </c>
      <c r="F87" s="32">
        <f t="shared" si="15"/>
        <v>1</v>
      </c>
      <c r="G87" s="32">
        <f t="shared" si="16"/>
        <v>0</v>
      </c>
      <c r="H87" s="32">
        <f t="shared" si="17"/>
        <v>0</v>
      </c>
      <c r="I87" s="32"/>
      <c r="J87" s="32"/>
      <c r="K87" s="32"/>
      <c r="L87" s="32"/>
      <c r="N87" s="132" t="str">
        <f>A122</f>
        <v>Hans Ruf</v>
      </c>
      <c r="O87" s="122"/>
    </row>
    <row r="88" spans="1:15" ht="13.5" customHeight="1" thickBot="1">
      <c r="A88" s="31" t="str">
        <f>A79</f>
        <v>Ferran Coll</v>
      </c>
      <c r="B88" s="31" t="str">
        <f>A80</f>
        <v>Claudio Colpani</v>
      </c>
      <c r="C88" s="37"/>
      <c r="D88" s="138">
        <f>IF(Turnidomenica!E250="","",Turnidomenica!E250)</f>
        <v>1</v>
      </c>
      <c r="E88" s="138">
        <f>IF(Turnidomenica!F250="","",Turnidomenica!F250)</f>
        <v>1</v>
      </c>
      <c r="F88" s="32">
        <f t="shared" si="15"/>
        <v>0</v>
      </c>
      <c r="G88" s="32">
        <f t="shared" si="16"/>
        <v>1</v>
      </c>
      <c r="H88" s="32">
        <f t="shared" si="17"/>
        <v>0</v>
      </c>
      <c r="I88" s="32"/>
      <c r="J88" s="32"/>
      <c r="K88" s="32"/>
      <c r="L88" s="32"/>
      <c r="N88" s="132" t="str">
        <f>A123</f>
        <v>Pietro Bonfante</v>
      </c>
      <c r="O88" s="122"/>
    </row>
    <row r="89" spans="1:15" ht="13.5" customHeight="1">
      <c r="A89" s="23"/>
      <c r="B89" s="23"/>
      <c r="C89" s="34"/>
      <c r="D89" s="37"/>
      <c r="E89" s="37"/>
      <c r="F89" s="32"/>
      <c r="G89" s="32"/>
      <c r="H89" s="32"/>
      <c r="I89" s="32"/>
      <c r="J89" s="32"/>
      <c r="K89" s="32"/>
      <c r="L89" s="32"/>
      <c r="M89" s="32"/>
      <c r="N89" s="24"/>
      <c r="O89" s="122"/>
    </row>
    <row r="90" spans="1:15" ht="19.5" customHeight="1">
      <c r="A90" s="117" t="s">
        <v>749</v>
      </c>
      <c r="B90" s="84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214"/>
      <c r="O90" s="122"/>
    </row>
    <row r="91" spans="1:15" ht="13.5" customHeight="1">
      <c r="A91" s="75" t="s">
        <v>743</v>
      </c>
      <c r="B91" s="118"/>
      <c r="C91" s="111" t="s">
        <v>530</v>
      </c>
      <c r="D91" s="53" t="s">
        <v>531</v>
      </c>
      <c r="E91" s="53" t="s">
        <v>532</v>
      </c>
      <c r="F91" s="54" t="s">
        <v>533</v>
      </c>
      <c r="G91" s="54" t="s">
        <v>534</v>
      </c>
      <c r="H91" s="54" t="s">
        <v>538</v>
      </c>
      <c r="I91" s="53" t="s">
        <v>539</v>
      </c>
      <c r="J91" s="53" t="s">
        <v>540</v>
      </c>
      <c r="K91" s="53"/>
      <c r="L91" s="53"/>
      <c r="M91" s="68"/>
      <c r="N91" s="119"/>
      <c r="O91" s="122"/>
    </row>
    <row r="92" spans="1:15" ht="13.5" customHeight="1">
      <c r="A92" s="6" t="str">
        <f>Iscritti!B131</f>
        <v>David Busch</v>
      </c>
      <c r="B92" s="24"/>
      <c r="C92" s="38">
        <f>3*E92+F92</f>
        <v>7</v>
      </c>
      <c r="D92" s="43">
        <f>SUM(E92:G92)</f>
        <v>3</v>
      </c>
      <c r="E92" s="43">
        <f>SUM(F97+F99+F101)</f>
        <v>2</v>
      </c>
      <c r="F92" s="43">
        <f>SUM(G97+G99+G101)</f>
        <v>1</v>
      </c>
      <c r="G92" s="43">
        <f>SUM(H97+H99+H101)</f>
        <v>0</v>
      </c>
      <c r="H92" s="47">
        <f>SUM(D97,D99,D101)</f>
        <v>11</v>
      </c>
      <c r="I92" s="47">
        <f>SUM(E97,E99,E101)</f>
        <v>3</v>
      </c>
      <c r="J92" s="43">
        <f>H92-I92</f>
        <v>8</v>
      </c>
      <c r="K92" s="25">
        <f>(C92*10000)+(J92*100)+H92</f>
        <v>70811</v>
      </c>
      <c r="L92" s="25" t="str">
        <f>+A92</f>
        <v>David Busch</v>
      </c>
      <c r="M92" s="25">
        <f>LARGE(K92:K97,1)</f>
        <v>70811</v>
      </c>
      <c r="N92" s="137" t="str">
        <f>IF(SUM(C92:C95)=0,"",VLOOKUP(M92,K92:L95,2,FALSE))</f>
        <v>David Busch</v>
      </c>
      <c r="O92" s="122"/>
    </row>
    <row r="93" spans="1:15" ht="13.5" customHeight="1">
      <c r="A93" s="6" t="str">
        <f>Iscritti!B140</f>
        <v>Mario Corradi</v>
      </c>
      <c r="B93" s="24"/>
      <c r="C93" s="38">
        <f>3*E93+F93</f>
        <v>4</v>
      </c>
      <c r="D93" s="43">
        <f>SUM(E93:G93)</f>
        <v>3</v>
      </c>
      <c r="E93" s="43">
        <f>SUM(F98+H99+F102)</f>
        <v>1</v>
      </c>
      <c r="F93" s="43">
        <f>SUM(G98+G99+G102)</f>
        <v>1</v>
      </c>
      <c r="G93" s="43">
        <f>SUM(H98+F99+H102)</f>
        <v>1</v>
      </c>
      <c r="H93" s="47">
        <f>SUM(D98,E99,D102)</f>
        <v>9</v>
      </c>
      <c r="I93" s="47">
        <f>SUM(E98,D99,E102)</f>
        <v>3</v>
      </c>
      <c r="J93" s="43">
        <f>H93-I93</f>
        <v>6</v>
      </c>
      <c r="K93" s="25">
        <f>(C93*10000)+(J93*100)+H93</f>
        <v>40609</v>
      </c>
      <c r="L93" s="25" t="str">
        <f>+A93</f>
        <v>Mario Corradi</v>
      </c>
      <c r="M93" s="25">
        <f>LARGE(K92:K97,2)</f>
        <v>60812</v>
      </c>
      <c r="N93" s="137" t="str">
        <f>IF(SUM(C92:C95)=0,"",VLOOKUP(M93,K92:L95,2,FALSE))</f>
        <v>Joseph Mifsud</v>
      </c>
      <c r="O93" s="122"/>
    </row>
    <row r="94" spans="1:15" ht="13.5" customHeight="1">
      <c r="A94" s="6" t="str">
        <f>Iscritti!B153</f>
        <v>Joseph Mifsud</v>
      </c>
      <c r="B94" s="24"/>
      <c r="C94" s="38">
        <f>3*E94+F94</f>
        <v>6</v>
      </c>
      <c r="D94" s="43">
        <f>SUM(E94:G94)</f>
        <v>3</v>
      </c>
      <c r="E94" s="43">
        <f>SUM(H97+F100+H102)</f>
        <v>2</v>
      </c>
      <c r="F94" s="43">
        <f>SUM(G97+G100+G102)</f>
        <v>0</v>
      </c>
      <c r="G94" s="43">
        <f>SUM(F97+H100+F102)</f>
        <v>1</v>
      </c>
      <c r="H94" s="47">
        <f>SUM(E97,D100,E102)</f>
        <v>12</v>
      </c>
      <c r="I94" s="47">
        <f>SUM(D97,E100,D102)</f>
        <v>4</v>
      </c>
      <c r="J94" s="43">
        <f>H94-I94</f>
        <v>8</v>
      </c>
      <c r="K94" s="25">
        <f>(C94*10000)+(J94*100)+H94</f>
        <v>60812</v>
      </c>
      <c r="L94" s="25" t="str">
        <f>+A94</f>
        <v>Joseph Mifsud</v>
      </c>
      <c r="M94" s="25">
        <f>LARGE(K92:K97,3)</f>
        <v>40609</v>
      </c>
      <c r="N94" s="137" t="str">
        <f>IF(SUM(C92:C95)=0,"",VLOOKUP(M94,K92:L95,2,FALSE))</f>
        <v>Mario Corradi</v>
      </c>
      <c r="O94" s="122"/>
    </row>
    <row r="95" spans="1:15" ht="13.5" customHeight="1">
      <c r="A95" s="6" t="str">
        <f>Iscritti!B161</f>
        <v>Klaus Fritz</v>
      </c>
      <c r="B95" s="24"/>
      <c r="C95" s="38">
        <f>3*E95+F95</f>
        <v>0</v>
      </c>
      <c r="D95" s="43">
        <f>SUM(E95:G95)</f>
        <v>3</v>
      </c>
      <c r="E95" s="43">
        <f>SUM(H98+H100+H101)</f>
        <v>0</v>
      </c>
      <c r="F95" s="43">
        <f>SUM(G98+G100+G101)</f>
        <v>0</v>
      </c>
      <c r="G95" s="43">
        <f>SUM(F98+F100+F101)</f>
        <v>3</v>
      </c>
      <c r="H95" s="47">
        <f>SUM(E98,E100,E101)</f>
        <v>0</v>
      </c>
      <c r="I95" s="47">
        <f>SUM(D98,D100,D101)</f>
        <v>22</v>
      </c>
      <c r="J95" s="43">
        <f>H95-I95</f>
        <v>-22</v>
      </c>
      <c r="K95" s="25">
        <f>(C95*10000)+(J95*100)+H95</f>
        <v>-2200</v>
      </c>
      <c r="L95" s="25" t="str">
        <f>+A95</f>
        <v>Klaus Fritz</v>
      </c>
      <c r="M95" s="25">
        <f>LARGE(K92:K97,4)</f>
        <v>-2200</v>
      </c>
      <c r="N95" s="137" t="str">
        <f>IF(SUM(C92:C95)=0,"",VLOOKUP(M95,K92:L95,2,FALSE))</f>
        <v>Klaus Fritz</v>
      </c>
      <c r="O95" s="122"/>
    </row>
    <row r="96" spans="1:15" ht="13.5" customHeight="1" thickBot="1">
      <c r="A96" s="18" t="s">
        <v>542</v>
      </c>
      <c r="B96" s="18"/>
      <c r="C96" s="273"/>
      <c r="D96" s="286" t="s">
        <v>543</v>
      </c>
      <c r="E96" s="286"/>
      <c r="F96" s="26"/>
      <c r="G96" s="27"/>
      <c r="H96" s="26"/>
      <c r="I96" s="273"/>
      <c r="J96" s="273"/>
      <c r="K96" s="273"/>
      <c r="L96" s="273"/>
      <c r="M96" s="55"/>
      <c r="N96" s="213" t="s">
        <v>713</v>
      </c>
      <c r="O96" s="122"/>
    </row>
    <row r="97" spans="1:15" ht="13.5" customHeight="1" thickBot="1">
      <c r="A97" s="31" t="str">
        <f>A92</f>
        <v>David Busch</v>
      </c>
      <c r="B97" s="31" t="str">
        <f>A94</f>
        <v>Joseph Mifsud</v>
      </c>
      <c r="C97" s="34"/>
      <c r="D97" s="138">
        <f>IF(Turnidomenica!E31="","",Turnidomenica!E31)</f>
        <v>3</v>
      </c>
      <c r="E97" s="138">
        <f>IF(Turnidomenica!F31="","",Turnidomenica!F31)</f>
        <v>2</v>
      </c>
      <c r="F97" s="32">
        <f t="shared" ref="F97:F102" si="18">IF(D97&gt;E97,1,0)</f>
        <v>1</v>
      </c>
      <c r="G97" s="32">
        <f t="shared" ref="G97:G102" si="19">IF(D97="",0,IF(D97=E97,1,0))</f>
        <v>0</v>
      </c>
      <c r="H97" s="32">
        <f t="shared" ref="H97:H102" si="20">IF(D97&lt;E97,1,0)</f>
        <v>0</v>
      </c>
      <c r="I97" s="32"/>
      <c r="J97" s="32"/>
      <c r="K97" s="32"/>
      <c r="L97" s="32"/>
      <c r="M97" s="120"/>
      <c r="N97" s="121" t="str">
        <f>A52</f>
        <v>Luis D. Lòpez</v>
      </c>
      <c r="O97" s="122"/>
    </row>
    <row r="98" spans="1:15" ht="13.5" customHeight="1" thickBot="1">
      <c r="A98" s="31" t="str">
        <f>A93</f>
        <v>Mario Corradi</v>
      </c>
      <c r="B98" s="31" t="str">
        <f>A95</f>
        <v>Klaus Fritz</v>
      </c>
      <c r="C98" s="37"/>
      <c r="D98" s="138">
        <f>IF(Turnidomenica!E32="","",Turnidomenica!E32)</f>
        <v>7</v>
      </c>
      <c r="E98" s="138">
        <f>IF(Turnidomenica!F32="","",Turnidomenica!F32)</f>
        <v>0</v>
      </c>
      <c r="F98" s="32">
        <f t="shared" si="18"/>
        <v>1</v>
      </c>
      <c r="G98" s="32">
        <f t="shared" si="19"/>
        <v>0</v>
      </c>
      <c r="H98" s="32">
        <f t="shared" si="20"/>
        <v>0</v>
      </c>
      <c r="I98" s="32"/>
      <c r="J98" s="32"/>
      <c r="K98" s="32"/>
      <c r="L98" s="32"/>
      <c r="M98" s="120"/>
      <c r="N98" s="121" t="str">
        <f>A53</f>
        <v>Gianfranco Savastio</v>
      </c>
      <c r="O98" s="122"/>
    </row>
    <row r="99" spans="1:15" ht="13.5" customHeight="1" thickBot="1">
      <c r="A99" s="31" t="str">
        <f>A92</f>
        <v>David Busch</v>
      </c>
      <c r="B99" s="31" t="str">
        <f>A93</f>
        <v>Mario Corradi</v>
      </c>
      <c r="C99" s="37"/>
      <c r="D99" s="138">
        <f>IF(Turnidomenica!E115="","",Turnidomenica!E115)</f>
        <v>1</v>
      </c>
      <c r="E99" s="138">
        <f>IF(Turnidomenica!F115="","",Turnidomenica!F115)</f>
        <v>1</v>
      </c>
      <c r="F99" s="32">
        <f t="shared" si="18"/>
        <v>0</v>
      </c>
      <c r="G99" s="32">
        <f t="shared" si="19"/>
        <v>1</v>
      </c>
      <c r="H99" s="32">
        <f t="shared" si="20"/>
        <v>0</v>
      </c>
      <c r="I99" s="32"/>
      <c r="J99" s="32"/>
      <c r="K99" s="32"/>
      <c r="L99" s="32"/>
      <c r="M99" s="120"/>
      <c r="N99" s="121" t="str">
        <f>A38</f>
        <v>Thomas Vulpes</v>
      </c>
      <c r="O99" s="122"/>
    </row>
    <row r="100" spans="1:15" ht="13.5" customHeight="1" thickBot="1">
      <c r="A100" s="31" t="str">
        <f>A94</f>
        <v>Joseph Mifsud</v>
      </c>
      <c r="B100" s="31" t="str">
        <f>A95</f>
        <v>Klaus Fritz</v>
      </c>
      <c r="C100" s="37"/>
      <c r="D100" s="138">
        <f>IF(Turnidomenica!E116="","",Turnidomenica!E116)</f>
        <v>8</v>
      </c>
      <c r="E100" s="138">
        <f>IF(Turnidomenica!F116="","",Turnidomenica!F116)</f>
        <v>0</v>
      </c>
      <c r="F100" s="32">
        <f t="shared" si="18"/>
        <v>1</v>
      </c>
      <c r="G100" s="32">
        <f t="shared" si="19"/>
        <v>0</v>
      </c>
      <c r="H100" s="32">
        <f t="shared" si="20"/>
        <v>0</v>
      </c>
      <c r="I100" s="32"/>
      <c r="J100" s="32"/>
      <c r="K100" s="32"/>
      <c r="L100" s="32"/>
      <c r="M100" s="83"/>
      <c r="N100" s="121" t="str">
        <f>A39</f>
        <v>Massimo Conti</v>
      </c>
      <c r="O100" s="122"/>
    </row>
    <row r="101" spans="1:15" ht="13.5" customHeight="1" thickBot="1">
      <c r="A101" s="31" t="str">
        <f>A92</f>
        <v>David Busch</v>
      </c>
      <c r="B101" s="31" t="str">
        <f>A95</f>
        <v>Klaus Fritz</v>
      </c>
      <c r="C101" s="37"/>
      <c r="D101" s="138">
        <f>IF(Turnidomenica!E199="","",Turnidomenica!E199)</f>
        <v>7</v>
      </c>
      <c r="E101" s="138">
        <f>IF(Turnidomenica!F199="","",Turnidomenica!F199)</f>
        <v>0</v>
      </c>
      <c r="F101" s="32">
        <f t="shared" si="18"/>
        <v>1</v>
      </c>
      <c r="G101" s="32">
        <f t="shared" si="19"/>
        <v>0</v>
      </c>
      <c r="H101" s="32">
        <f t="shared" si="20"/>
        <v>0</v>
      </c>
      <c r="I101" s="32"/>
      <c r="J101" s="32"/>
      <c r="K101" s="32"/>
      <c r="L101" s="32"/>
      <c r="N101" s="132" t="str">
        <f>A80</f>
        <v>Claudio Colpani</v>
      </c>
      <c r="O101" s="122"/>
    </row>
    <row r="102" spans="1:15" ht="13.5" customHeight="1" thickBot="1">
      <c r="A102" s="31" t="str">
        <f>A93</f>
        <v>Mario Corradi</v>
      </c>
      <c r="B102" s="31" t="str">
        <f>A94</f>
        <v>Joseph Mifsud</v>
      </c>
      <c r="C102" s="37"/>
      <c r="D102" s="138">
        <f>IF(Turnidomenica!E200="","",Turnidomenica!E200)</f>
        <v>1</v>
      </c>
      <c r="E102" s="138">
        <f>IF(Turnidomenica!F200="","",Turnidomenica!F200)</f>
        <v>2</v>
      </c>
      <c r="F102" s="32">
        <f t="shared" si="18"/>
        <v>0</v>
      </c>
      <c r="G102" s="32">
        <f t="shared" si="19"/>
        <v>0</v>
      </c>
      <c r="H102" s="32">
        <f t="shared" si="20"/>
        <v>1</v>
      </c>
      <c r="I102" s="32"/>
      <c r="J102" s="32"/>
      <c r="K102" s="32"/>
      <c r="L102" s="32"/>
      <c r="N102" s="132" t="str">
        <f>A81</f>
        <v>Andrea Morosini</v>
      </c>
      <c r="O102" s="122"/>
    </row>
    <row r="103" spans="1:15" ht="13.5" customHeight="1">
      <c r="A103" s="23"/>
      <c r="B103" s="23"/>
      <c r="C103" s="34"/>
      <c r="D103" s="37"/>
      <c r="E103" s="37"/>
      <c r="F103" s="32"/>
      <c r="G103" s="32"/>
      <c r="H103" s="32"/>
      <c r="I103" s="32"/>
      <c r="J103" s="32"/>
      <c r="K103" s="32"/>
      <c r="L103" s="32"/>
      <c r="M103" s="32"/>
      <c r="N103" s="24"/>
      <c r="O103" s="122"/>
    </row>
    <row r="104" spans="1:15" ht="19.5" customHeight="1">
      <c r="A104" s="117" t="s">
        <v>750</v>
      </c>
      <c r="B104" s="84"/>
      <c r="C104" s="84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214"/>
      <c r="O104" s="122"/>
    </row>
    <row r="105" spans="1:15" ht="13.5" customHeight="1">
      <c r="A105" s="75" t="s">
        <v>743</v>
      </c>
      <c r="B105" s="118"/>
      <c r="C105" s="111" t="s">
        <v>530</v>
      </c>
      <c r="D105" s="53" t="s">
        <v>531</v>
      </c>
      <c r="E105" s="53" t="s">
        <v>532</v>
      </c>
      <c r="F105" s="54" t="s">
        <v>533</v>
      </c>
      <c r="G105" s="54" t="s">
        <v>534</v>
      </c>
      <c r="H105" s="54" t="s">
        <v>538</v>
      </c>
      <c r="I105" s="53" t="s">
        <v>539</v>
      </c>
      <c r="J105" s="53" t="s">
        <v>540</v>
      </c>
      <c r="K105" s="53"/>
      <c r="L105" s="53"/>
      <c r="M105" s="68"/>
      <c r="N105" s="119"/>
      <c r="O105" s="122"/>
    </row>
    <row r="106" spans="1:15" ht="13.5" customHeight="1">
      <c r="A106" s="6" t="str">
        <f>Iscritti!B132</f>
        <v>Patrizio Lazzaretti</v>
      </c>
      <c r="B106" s="24"/>
      <c r="C106" s="38">
        <f>3*E106+F106</f>
        <v>9</v>
      </c>
      <c r="D106" s="43">
        <f>SUM(E106:G106)</f>
        <v>3</v>
      </c>
      <c r="E106" s="43">
        <f>SUM(F111+F113+F115)</f>
        <v>3</v>
      </c>
      <c r="F106" s="43">
        <f>SUM(G111+G113+G115)</f>
        <v>0</v>
      </c>
      <c r="G106" s="43">
        <f>SUM(H111+H113+H115)</f>
        <v>0</v>
      </c>
      <c r="H106" s="47">
        <f>SUM(D111,D113,D115)</f>
        <v>10</v>
      </c>
      <c r="I106" s="47">
        <f>SUM(E111,E113,E115)</f>
        <v>2</v>
      </c>
      <c r="J106" s="43">
        <f>H106-I106</f>
        <v>8</v>
      </c>
      <c r="K106" s="25">
        <f>(C106*10000)+(J106*100)+H106</f>
        <v>90810</v>
      </c>
      <c r="L106" s="25" t="str">
        <f>+A106</f>
        <v>Patrizio Lazzaretti</v>
      </c>
      <c r="M106" s="25">
        <f>LARGE(K106:K111,1)</f>
        <v>90810</v>
      </c>
      <c r="N106" s="137" t="str">
        <f>IF(SUM(C106:C109)=0,"",VLOOKUP(M106,K106:L109,2,FALSE))</f>
        <v>Patrizio Lazzaretti</v>
      </c>
      <c r="O106" s="122"/>
    </row>
    <row r="107" spans="1:15" ht="13.5" customHeight="1">
      <c r="A107" s="6" t="str">
        <f>Iscritti!B142</f>
        <v>Luis Felipe Mendez</v>
      </c>
      <c r="B107" s="24"/>
      <c r="C107" s="38">
        <f>3*E107+F107</f>
        <v>4</v>
      </c>
      <c r="D107" s="43">
        <f>SUM(E107:G107)</f>
        <v>3</v>
      </c>
      <c r="E107" s="43">
        <f>SUM(F112+H113+F116)</f>
        <v>1</v>
      </c>
      <c r="F107" s="43">
        <f>SUM(G112+G113+G116)</f>
        <v>1</v>
      </c>
      <c r="G107" s="43">
        <f>SUM(H112+F113+H116)</f>
        <v>1</v>
      </c>
      <c r="H107" s="47">
        <f>SUM(D112,E113,D116)</f>
        <v>5</v>
      </c>
      <c r="I107" s="47">
        <f>SUM(E112,D113,E116)</f>
        <v>4</v>
      </c>
      <c r="J107" s="43">
        <f>H107-I107</f>
        <v>1</v>
      </c>
      <c r="K107" s="25">
        <f>(C107*10000)+(J107*100)+H107</f>
        <v>40105</v>
      </c>
      <c r="L107" s="25" t="str">
        <f>+A107</f>
        <v>Luis Felipe Mendez</v>
      </c>
      <c r="M107" s="25">
        <f>LARGE(K106:K111,2)</f>
        <v>40105</v>
      </c>
      <c r="N107" s="137" t="str">
        <f>IF(SUM(C106:C109)=0,"",VLOOKUP(M107,K106:L109,2,FALSE))</f>
        <v>Luis Felipe Mendez</v>
      </c>
      <c r="O107" s="122"/>
    </row>
    <row r="108" spans="1:15" ht="13.5" customHeight="1">
      <c r="A108" s="6" t="str">
        <f>Iscritti!B154</f>
        <v>Michele Giudice</v>
      </c>
      <c r="B108" s="24"/>
      <c r="C108" s="38">
        <f>3*E108+F108</f>
        <v>2</v>
      </c>
      <c r="D108" s="43">
        <f>SUM(E108:G108)</f>
        <v>3</v>
      </c>
      <c r="E108" s="43">
        <f>SUM(H111+F114+H116)</f>
        <v>0</v>
      </c>
      <c r="F108" s="43">
        <f>SUM(G111+G114+G116)</f>
        <v>2</v>
      </c>
      <c r="G108" s="43">
        <f>SUM(F111+H114+F116)</f>
        <v>1</v>
      </c>
      <c r="H108" s="47">
        <f>SUM(E111,D114,E116)</f>
        <v>2</v>
      </c>
      <c r="I108" s="47">
        <f>SUM(D111,E114,D116)</f>
        <v>6</v>
      </c>
      <c r="J108" s="43">
        <f>H108-I108</f>
        <v>-4</v>
      </c>
      <c r="K108" s="25">
        <f>(C108*10000)+(J108*100)+H108</f>
        <v>19602</v>
      </c>
      <c r="L108" s="25" t="str">
        <f>+A108</f>
        <v>Michele Giudice</v>
      </c>
      <c r="M108" s="25">
        <f>LARGE(K106:K111,3)</f>
        <v>19602</v>
      </c>
      <c r="N108" s="137" t="str">
        <f>IF(SUM(C106:C109)=0,"",VLOOKUP(M108,K106:L109,2,FALSE))</f>
        <v>Michele Giudice</v>
      </c>
      <c r="O108" s="122"/>
    </row>
    <row r="109" spans="1:15" ht="13.5" customHeight="1">
      <c r="A109" s="6" t="str">
        <f>Iscritti!B160</f>
        <v>Francesco Riccobene</v>
      </c>
      <c r="B109" s="24"/>
      <c r="C109" s="38">
        <f>3*E109+F109</f>
        <v>1</v>
      </c>
      <c r="D109" s="43">
        <f>SUM(E109:G109)</f>
        <v>3</v>
      </c>
      <c r="E109" s="43">
        <f>SUM(H112+H114+H115)</f>
        <v>0</v>
      </c>
      <c r="F109" s="43">
        <f>SUM(G112+G114+G115)</f>
        <v>1</v>
      </c>
      <c r="G109" s="43">
        <f>SUM(F112+F114+F115)</f>
        <v>2</v>
      </c>
      <c r="H109" s="47">
        <f>SUM(E112,E114,E115)</f>
        <v>1</v>
      </c>
      <c r="I109" s="47">
        <f>SUM(D112,D114,D115)</f>
        <v>6</v>
      </c>
      <c r="J109" s="43">
        <f>H109-I109</f>
        <v>-5</v>
      </c>
      <c r="K109" s="25">
        <f>(C109*10000)+(J109*100)+H109</f>
        <v>9501</v>
      </c>
      <c r="L109" s="25" t="str">
        <f>+A109</f>
        <v>Francesco Riccobene</v>
      </c>
      <c r="M109" s="25">
        <f>LARGE(K106:K111,4)</f>
        <v>9501</v>
      </c>
      <c r="N109" s="137" t="str">
        <f>IF(SUM(C106:C109)=0,"",VLOOKUP(M109,K106:L109,2,FALSE))</f>
        <v>Francesco Riccobene</v>
      </c>
      <c r="O109" s="122"/>
    </row>
    <row r="110" spans="1:15" ht="13.5" customHeight="1" thickBot="1">
      <c r="A110" s="18" t="s">
        <v>542</v>
      </c>
      <c r="B110" s="18"/>
      <c r="C110" s="273"/>
      <c r="D110" s="286" t="s">
        <v>543</v>
      </c>
      <c r="E110" s="286"/>
      <c r="F110" s="26"/>
      <c r="G110" s="27"/>
      <c r="H110" s="26"/>
      <c r="I110" s="273"/>
      <c r="J110" s="273"/>
      <c r="K110" s="273"/>
      <c r="L110" s="273"/>
      <c r="M110" s="55"/>
      <c r="N110" s="213" t="s">
        <v>713</v>
      </c>
      <c r="O110" s="122"/>
    </row>
    <row r="111" spans="1:15" ht="13.5" customHeight="1" thickBot="1">
      <c r="A111" s="31" t="str">
        <f>A106</f>
        <v>Patrizio Lazzaretti</v>
      </c>
      <c r="B111" s="31" t="str">
        <f>A108</f>
        <v>Michele Giudice</v>
      </c>
      <c r="C111" s="34"/>
      <c r="D111" s="138">
        <f>IF(Turnidomenica!E33="","",Turnidomenica!E33)</f>
        <v>4</v>
      </c>
      <c r="E111" s="138">
        <f>IF(Turnidomenica!F33="","",Turnidomenica!F33)</f>
        <v>0</v>
      </c>
      <c r="F111" s="32">
        <f t="shared" ref="F111:F116" si="21">IF(D111&gt;E111,1,0)</f>
        <v>1</v>
      </c>
      <c r="G111" s="32">
        <f t="shared" ref="G111:G116" si="22">IF(D111="",0,IF(D111=E111,1,0))</f>
        <v>0</v>
      </c>
      <c r="H111" s="32">
        <f t="shared" ref="H111:H116" si="23">IF(D111&lt;E111,1,0)</f>
        <v>0</v>
      </c>
      <c r="I111" s="32"/>
      <c r="J111" s="32"/>
      <c r="K111" s="32"/>
      <c r="L111" s="32"/>
      <c r="M111" s="120"/>
      <c r="N111" s="121" t="str">
        <f>A64</f>
        <v>Vicenç Prats</v>
      </c>
      <c r="O111" s="122"/>
    </row>
    <row r="112" spans="1:15" ht="13.5" customHeight="1" thickBot="1">
      <c r="A112" s="31" t="str">
        <f>A107</f>
        <v>Luis Felipe Mendez</v>
      </c>
      <c r="B112" s="31" t="str">
        <f>A109</f>
        <v>Francesco Riccobene</v>
      </c>
      <c r="C112" s="37"/>
      <c r="D112" s="138">
        <f>IF(Turnidomenica!E34="","",Turnidomenica!E34)</f>
        <v>2</v>
      </c>
      <c r="E112" s="138">
        <f>IF(Turnidomenica!F34="","",Turnidomenica!F34)</f>
        <v>0</v>
      </c>
      <c r="F112" s="32">
        <f t="shared" si="21"/>
        <v>1</v>
      </c>
      <c r="G112" s="32">
        <f t="shared" si="22"/>
        <v>0</v>
      </c>
      <c r="H112" s="32">
        <f t="shared" si="23"/>
        <v>0</v>
      </c>
      <c r="I112" s="32"/>
      <c r="J112" s="32"/>
      <c r="K112" s="32"/>
      <c r="L112" s="32"/>
      <c r="M112" s="120"/>
      <c r="N112" s="121" t="str">
        <f>A65</f>
        <v>Eric Naszalyi</v>
      </c>
      <c r="O112" s="122"/>
    </row>
    <row r="113" spans="1:15" ht="13.5" customHeight="1" thickBot="1">
      <c r="A113" s="31" t="str">
        <f>A106</f>
        <v>Patrizio Lazzaretti</v>
      </c>
      <c r="B113" s="31" t="str">
        <f>A107</f>
        <v>Luis Felipe Mendez</v>
      </c>
      <c r="C113" s="37"/>
      <c r="D113" s="138">
        <f>IF(Turnidomenica!E117="","",Turnidomenica!E117)</f>
        <v>3</v>
      </c>
      <c r="E113" s="138">
        <f>IF(Turnidomenica!F117="","",Turnidomenica!F117)</f>
        <v>2</v>
      </c>
      <c r="F113" s="32">
        <f t="shared" si="21"/>
        <v>1</v>
      </c>
      <c r="G113" s="32">
        <f t="shared" si="22"/>
        <v>0</v>
      </c>
      <c r="H113" s="32">
        <f t="shared" si="23"/>
        <v>0</v>
      </c>
      <c r="I113" s="32"/>
      <c r="J113" s="32"/>
      <c r="K113" s="32"/>
      <c r="L113" s="32"/>
      <c r="M113" s="120"/>
      <c r="N113" s="121" t="str">
        <f>A8</f>
        <v>Antonio Montaño</v>
      </c>
      <c r="O113" s="122"/>
    </row>
    <row r="114" spans="1:15" ht="13.5" customHeight="1" thickBot="1">
      <c r="A114" s="31" t="str">
        <f>A108</f>
        <v>Michele Giudice</v>
      </c>
      <c r="B114" s="31" t="str">
        <f>A109</f>
        <v>Francesco Riccobene</v>
      </c>
      <c r="C114" s="37"/>
      <c r="D114" s="138">
        <f>IF(Turnidomenica!E118="","",Turnidomenica!E118)</f>
        <v>1</v>
      </c>
      <c r="E114" s="138">
        <f>IF(Turnidomenica!F118="","",Turnidomenica!F118)</f>
        <v>1</v>
      </c>
      <c r="F114" s="32">
        <f t="shared" si="21"/>
        <v>0</v>
      </c>
      <c r="G114" s="32">
        <f t="shared" si="22"/>
        <v>1</v>
      </c>
      <c r="H114" s="32">
        <f t="shared" si="23"/>
        <v>0</v>
      </c>
      <c r="I114" s="32"/>
      <c r="J114" s="32"/>
      <c r="K114" s="32"/>
      <c r="L114" s="32"/>
      <c r="M114" s="83"/>
      <c r="N114" s="121" t="str">
        <f>A9</f>
        <v>Karl-Heinz Haider</v>
      </c>
      <c r="O114" s="122"/>
    </row>
    <row r="115" spans="1:15" ht="13.5" customHeight="1" thickBot="1">
      <c r="A115" s="31" t="str">
        <f>A106</f>
        <v>Patrizio Lazzaretti</v>
      </c>
      <c r="B115" s="31" t="str">
        <f>A109</f>
        <v>Francesco Riccobene</v>
      </c>
      <c r="C115" s="37"/>
      <c r="D115" s="138">
        <f>IF(Turnidomenica!E201="","",Turnidomenica!E201)</f>
        <v>3</v>
      </c>
      <c r="E115" s="138">
        <f>IF(Turnidomenica!F201="","",Turnidomenica!F201)</f>
        <v>0</v>
      </c>
      <c r="F115" s="32">
        <f t="shared" si="21"/>
        <v>1</v>
      </c>
      <c r="G115" s="32">
        <f t="shared" si="22"/>
        <v>0</v>
      </c>
      <c r="H115" s="32">
        <f t="shared" si="23"/>
        <v>0</v>
      </c>
      <c r="I115" s="32"/>
      <c r="J115" s="32"/>
      <c r="K115" s="32"/>
      <c r="L115" s="32"/>
      <c r="N115" s="132" t="str">
        <f>A78</f>
        <v>Jason Pisani</v>
      </c>
      <c r="O115" s="122"/>
    </row>
    <row r="116" spans="1:15" ht="13.5" customHeight="1" thickBot="1">
      <c r="A116" s="31" t="str">
        <f>A107</f>
        <v>Luis Felipe Mendez</v>
      </c>
      <c r="B116" s="31" t="str">
        <f>A108</f>
        <v>Michele Giudice</v>
      </c>
      <c r="C116" s="37"/>
      <c r="D116" s="138">
        <f>IF(Turnidomenica!E202="","",Turnidomenica!E202)</f>
        <v>1</v>
      </c>
      <c r="E116" s="138">
        <f>IF(Turnidomenica!F202="","",Turnidomenica!F202)</f>
        <v>1</v>
      </c>
      <c r="F116" s="32">
        <f t="shared" si="21"/>
        <v>0</v>
      </c>
      <c r="G116" s="32">
        <f t="shared" si="22"/>
        <v>1</v>
      </c>
      <c r="H116" s="32">
        <f t="shared" si="23"/>
        <v>0</v>
      </c>
      <c r="I116" s="32"/>
      <c r="J116" s="32"/>
      <c r="K116" s="32"/>
      <c r="L116" s="32"/>
      <c r="N116" s="132" t="str">
        <f>A79</f>
        <v>Ferran Coll</v>
      </c>
      <c r="O116" s="122"/>
    </row>
    <row r="117" spans="1:15" ht="13.5" customHeight="1">
      <c r="A117" s="23"/>
      <c r="B117" s="23"/>
      <c r="C117" s="37"/>
      <c r="D117" s="37"/>
      <c r="E117" s="37"/>
      <c r="F117" s="32"/>
      <c r="G117" s="32"/>
      <c r="H117" s="32"/>
      <c r="I117" s="32"/>
      <c r="J117" s="32"/>
      <c r="K117" s="32"/>
      <c r="L117" s="32"/>
      <c r="N117" s="123"/>
      <c r="O117" s="122"/>
    </row>
    <row r="118" spans="1:15" ht="19.5" customHeight="1">
      <c r="A118" s="117" t="s">
        <v>751</v>
      </c>
      <c r="B118" s="84"/>
      <c r="C118" s="84"/>
      <c r="D118" s="84"/>
      <c r="E118" s="84"/>
      <c r="F118" s="84"/>
      <c r="G118" s="84"/>
      <c r="H118" s="84"/>
      <c r="I118" s="84"/>
      <c r="J118" s="84"/>
      <c r="K118" s="84"/>
      <c r="L118" s="84"/>
      <c r="M118" s="84"/>
      <c r="N118" s="214"/>
      <c r="O118" s="122"/>
    </row>
    <row r="119" spans="1:15" ht="13.5" customHeight="1">
      <c r="A119" s="75" t="s">
        <v>743</v>
      </c>
      <c r="B119" s="118"/>
      <c r="C119" s="111" t="s">
        <v>530</v>
      </c>
      <c r="D119" s="53" t="s">
        <v>531</v>
      </c>
      <c r="E119" s="53" t="s">
        <v>532</v>
      </c>
      <c r="F119" s="54" t="s">
        <v>533</v>
      </c>
      <c r="G119" s="54" t="s">
        <v>534</v>
      </c>
      <c r="H119" s="54" t="s">
        <v>538</v>
      </c>
      <c r="I119" s="53" t="s">
        <v>539</v>
      </c>
      <c r="J119" s="53" t="s">
        <v>540</v>
      </c>
      <c r="K119" s="53"/>
      <c r="L119" s="53"/>
      <c r="M119" s="68"/>
      <c r="N119" s="119"/>
      <c r="O119" s="122"/>
    </row>
    <row r="120" spans="1:15" ht="13.5" customHeight="1">
      <c r="A120" s="6" t="str">
        <f>Iscritti!B133</f>
        <v>Manfred Pawlica</v>
      </c>
      <c r="B120" s="24"/>
      <c r="C120" s="38">
        <f>3*E120+F120</f>
        <v>7</v>
      </c>
      <c r="D120" s="43">
        <f>SUM(E120:G120)</f>
        <v>3</v>
      </c>
      <c r="E120" s="43">
        <f>SUM(F125+F127+F129)</f>
        <v>2</v>
      </c>
      <c r="F120" s="43">
        <f>SUM(G125+G127+G129)</f>
        <v>1</v>
      </c>
      <c r="G120" s="43">
        <f>SUM(H125+H127+H129)</f>
        <v>0</v>
      </c>
      <c r="H120" s="47">
        <f>SUM(D125,D127,D129)</f>
        <v>10</v>
      </c>
      <c r="I120" s="47">
        <f>SUM(E125,E127,E129)</f>
        <v>0</v>
      </c>
      <c r="J120" s="43">
        <f>H120-I120</f>
        <v>10</v>
      </c>
      <c r="K120" s="25">
        <f>(C120*10000)+(J120*100)+H120</f>
        <v>71010</v>
      </c>
      <c r="L120" s="25" t="str">
        <f>+A120</f>
        <v>Manfred Pawlica</v>
      </c>
      <c r="M120" s="25">
        <f>LARGE(K120:K125,1)</f>
        <v>71010</v>
      </c>
      <c r="N120" s="137" t="str">
        <f>IF(SUM(C120:C123)=0,"",VLOOKUP(M120,K120:L123,2,FALSE))</f>
        <v>Manfred Pawlica</v>
      </c>
      <c r="O120" s="122"/>
    </row>
    <row r="121" spans="1:15" ht="13.5" customHeight="1">
      <c r="A121" s="6" t="str">
        <f>Iscritti!B138</f>
        <v>Massimiliano Croatti</v>
      </c>
      <c r="B121" s="24"/>
      <c r="C121" s="38">
        <f>3*E121+F121</f>
        <v>7</v>
      </c>
      <c r="D121" s="43">
        <f>SUM(E121:G121)</f>
        <v>3</v>
      </c>
      <c r="E121" s="43">
        <f>SUM(F126+H127+F130)</f>
        <v>2</v>
      </c>
      <c r="F121" s="43">
        <f>SUM(G126+G127+G130)</f>
        <v>1</v>
      </c>
      <c r="G121" s="43">
        <f>SUM(H126+F127+H130)</f>
        <v>0</v>
      </c>
      <c r="H121" s="47">
        <f>SUM(D126,E127,D130)</f>
        <v>10</v>
      </c>
      <c r="I121" s="47">
        <f>SUM(E126,D127,E130)</f>
        <v>1</v>
      </c>
      <c r="J121" s="43">
        <f>H121-I121</f>
        <v>9</v>
      </c>
      <c r="K121" s="25">
        <f>(C121*10000)+(J121*100)+H121</f>
        <v>70910</v>
      </c>
      <c r="L121" s="25" t="str">
        <f>+A121</f>
        <v>Massimiliano Croatti</v>
      </c>
      <c r="M121" s="25">
        <f>LARGE(K120:K125,2)</f>
        <v>70910</v>
      </c>
      <c r="N121" s="137" t="str">
        <f>IF(SUM(C120:C123)=0,"",VLOOKUP(M121,K120:L123,2,FALSE))</f>
        <v>Massimiliano Croatti</v>
      </c>
      <c r="O121" s="122"/>
    </row>
    <row r="122" spans="1:15" ht="13.5" customHeight="1">
      <c r="A122" s="6" t="str">
        <f>Iscritti!B157</f>
        <v>Hans Ruf</v>
      </c>
      <c r="B122" s="24"/>
      <c r="C122" s="38">
        <f>3*E122+F122</f>
        <v>0</v>
      </c>
      <c r="D122" s="43">
        <f>SUM(E122:G122)</f>
        <v>3</v>
      </c>
      <c r="E122" s="43">
        <f>SUM(H125+F128+H130)</f>
        <v>0</v>
      </c>
      <c r="F122" s="43">
        <f>SUM(G125+G128+G130)</f>
        <v>0</v>
      </c>
      <c r="G122" s="43">
        <f>SUM(F125+H128+F130)</f>
        <v>3</v>
      </c>
      <c r="H122" s="47">
        <f>SUM(E125,D128,E130)</f>
        <v>0</v>
      </c>
      <c r="I122" s="47">
        <f>SUM(D125,E128,D130)</f>
        <v>9</v>
      </c>
      <c r="J122" s="43">
        <f>H122-I122</f>
        <v>-9</v>
      </c>
      <c r="K122" s="25">
        <f>(C122*10000)+(J122*100)+H122</f>
        <v>-900</v>
      </c>
      <c r="L122" s="25" t="str">
        <f>+A122</f>
        <v>Hans Ruf</v>
      </c>
      <c r="M122" s="25">
        <f>LARGE(K120:K125,3)</f>
        <v>29002</v>
      </c>
      <c r="N122" s="137" t="str">
        <f>IF(SUM(C120:C123)=0,"",VLOOKUP(M122,K120:L123,2,FALSE))</f>
        <v>Pietro Bonfante</v>
      </c>
      <c r="O122" s="122"/>
    </row>
    <row r="123" spans="1:15" ht="13.5" customHeight="1">
      <c r="A123" s="6" t="str">
        <f>Iscritti!B159</f>
        <v>Pietro Bonfante</v>
      </c>
      <c r="B123" s="24"/>
      <c r="C123" s="38">
        <f>3*E123+F123</f>
        <v>3</v>
      </c>
      <c r="D123" s="43">
        <f>SUM(E123:G123)</f>
        <v>3</v>
      </c>
      <c r="E123" s="43">
        <f>SUM(H126+H128+H129)</f>
        <v>1</v>
      </c>
      <c r="F123" s="43">
        <f>SUM(G126+G128+G129)</f>
        <v>0</v>
      </c>
      <c r="G123" s="43">
        <f>SUM(F126+F128+F129)</f>
        <v>2</v>
      </c>
      <c r="H123" s="47">
        <f>SUM(E126,E128,E129)</f>
        <v>2</v>
      </c>
      <c r="I123" s="47">
        <f>SUM(D126,D128,D129)</f>
        <v>12</v>
      </c>
      <c r="J123" s="43">
        <f>H123-I123</f>
        <v>-10</v>
      </c>
      <c r="K123" s="25">
        <f>(C123*10000)+(J123*100)+H123</f>
        <v>29002</v>
      </c>
      <c r="L123" s="25" t="str">
        <f>+A123</f>
        <v>Pietro Bonfante</v>
      </c>
      <c r="M123" s="25">
        <f>LARGE(K120:K125,4)</f>
        <v>-900</v>
      </c>
      <c r="N123" s="137" t="str">
        <f>IF(SUM(C120:C123)=0,"",VLOOKUP(M123,K120:L123,2,FALSE))</f>
        <v>Hans Ruf</v>
      </c>
      <c r="O123" s="122"/>
    </row>
    <row r="124" spans="1:15" ht="13.5" customHeight="1" thickBot="1">
      <c r="A124" s="18" t="s">
        <v>542</v>
      </c>
      <c r="B124" s="18"/>
      <c r="C124" s="273"/>
      <c r="D124" s="286" t="s">
        <v>543</v>
      </c>
      <c r="E124" s="286"/>
      <c r="F124" s="26"/>
      <c r="G124" s="27"/>
      <c r="H124" s="26"/>
      <c r="I124" s="273"/>
      <c r="J124" s="273"/>
      <c r="K124" s="273"/>
      <c r="L124" s="273"/>
      <c r="M124" s="55"/>
      <c r="N124" s="213" t="s">
        <v>713</v>
      </c>
      <c r="O124" s="122"/>
    </row>
    <row r="125" spans="1:15" ht="13.5" customHeight="1" thickBot="1">
      <c r="A125" s="31" t="str">
        <f>A120</f>
        <v>Manfred Pawlica</v>
      </c>
      <c r="B125" s="31" t="str">
        <f>A122</f>
        <v>Hans Ruf</v>
      </c>
      <c r="C125" s="34"/>
      <c r="D125" s="138">
        <f>IF(Turnidomenica!E35="","",Turnidomenica!E35)</f>
        <v>4</v>
      </c>
      <c r="E125" s="138">
        <f>IF(Turnidomenica!F35="","",Turnidomenica!F35)</f>
        <v>0</v>
      </c>
      <c r="F125" s="32">
        <f t="shared" ref="F125:F130" si="24">IF(D125&gt;E125,1,0)</f>
        <v>1</v>
      </c>
      <c r="G125" s="32">
        <f t="shared" ref="G125:G130" si="25">IF(D125="",0,IF(D125=E125,1,0))</f>
        <v>0</v>
      </c>
      <c r="H125" s="32">
        <f t="shared" ref="H125:H130" si="26">IF(D125&lt;E125,1,0)</f>
        <v>0</v>
      </c>
      <c r="I125" s="32"/>
      <c r="J125" s="32"/>
      <c r="K125" s="32"/>
      <c r="L125" s="32"/>
      <c r="M125" s="120"/>
      <c r="N125" s="121" t="str">
        <f>A66</f>
        <v>Riccardo Marinucci</v>
      </c>
      <c r="O125" s="122"/>
    </row>
    <row r="126" spans="1:15" ht="13.5" customHeight="1" thickBot="1">
      <c r="A126" s="31" t="str">
        <f>A121</f>
        <v>Massimiliano Croatti</v>
      </c>
      <c r="B126" s="31" t="str">
        <f>A123</f>
        <v>Pietro Bonfante</v>
      </c>
      <c r="C126" s="37"/>
      <c r="D126" s="138">
        <f>IF(Turnidomenica!E36="","",Turnidomenica!E36)</f>
        <v>6</v>
      </c>
      <c r="E126" s="138">
        <f>IF(Turnidomenica!F36="","",Turnidomenica!F36)</f>
        <v>1</v>
      </c>
      <c r="F126" s="32">
        <f t="shared" si="24"/>
        <v>1</v>
      </c>
      <c r="G126" s="32">
        <f t="shared" si="25"/>
        <v>0</v>
      </c>
      <c r="H126" s="32">
        <f t="shared" si="26"/>
        <v>0</v>
      </c>
      <c r="I126" s="32"/>
      <c r="J126" s="32"/>
      <c r="K126" s="32"/>
      <c r="L126" s="32"/>
      <c r="M126" s="120"/>
      <c r="N126" s="121" t="str">
        <f>A67</f>
        <v>Filippo Sella</v>
      </c>
      <c r="O126" s="122"/>
    </row>
    <row r="127" spans="1:15" ht="13.5" customHeight="1" thickBot="1">
      <c r="A127" s="31" t="str">
        <f>A120</f>
        <v>Manfred Pawlica</v>
      </c>
      <c r="B127" s="31" t="str">
        <f>A121</f>
        <v>Massimiliano Croatti</v>
      </c>
      <c r="C127" s="37"/>
      <c r="D127" s="138">
        <f>IF(Turnidomenica!E119="","",Turnidomenica!E119)</f>
        <v>0</v>
      </c>
      <c r="E127" s="138">
        <f>IF(Turnidomenica!F119="","",Turnidomenica!F119)</f>
        <v>0</v>
      </c>
      <c r="F127" s="32">
        <f t="shared" si="24"/>
        <v>0</v>
      </c>
      <c r="G127" s="32">
        <f t="shared" si="25"/>
        <v>1</v>
      </c>
      <c r="H127" s="32">
        <f t="shared" si="26"/>
        <v>0</v>
      </c>
      <c r="I127" s="32"/>
      <c r="J127" s="32"/>
      <c r="K127" s="32"/>
      <c r="L127" s="32"/>
      <c r="M127" s="120"/>
      <c r="N127" s="121" t="str">
        <f>A10</f>
        <v>Fabio Stellato</v>
      </c>
      <c r="O127" s="122"/>
    </row>
    <row r="128" spans="1:15" ht="13.5" customHeight="1" thickBot="1">
      <c r="A128" s="31" t="str">
        <f>A122</f>
        <v>Hans Ruf</v>
      </c>
      <c r="B128" s="31" t="str">
        <f>A123</f>
        <v>Pietro Bonfante</v>
      </c>
      <c r="C128" s="37"/>
      <c r="D128" s="138">
        <f>IF(Turnidomenica!E120="","",Turnidomenica!E120)</f>
        <v>0</v>
      </c>
      <c r="E128" s="138">
        <f>IF(Turnidomenica!F120="","",Turnidomenica!F120)</f>
        <v>1</v>
      </c>
      <c r="F128" s="32">
        <f t="shared" si="24"/>
        <v>0</v>
      </c>
      <c r="G128" s="32">
        <f t="shared" si="25"/>
        <v>0</v>
      </c>
      <c r="H128" s="32">
        <f t="shared" si="26"/>
        <v>1</v>
      </c>
      <c r="I128" s="32"/>
      <c r="J128" s="32"/>
      <c r="K128" s="32"/>
      <c r="L128" s="32"/>
      <c r="M128" s="83"/>
      <c r="N128" s="121" t="str">
        <f>A11</f>
        <v>Marco Trevisan</v>
      </c>
      <c r="O128" s="122"/>
    </row>
    <row r="129" spans="1:15" ht="13.5" customHeight="1" thickBot="1">
      <c r="A129" s="31" t="str">
        <f>A120</f>
        <v>Manfred Pawlica</v>
      </c>
      <c r="B129" s="31" t="str">
        <f>A123</f>
        <v>Pietro Bonfante</v>
      </c>
      <c r="C129" s="37"/>
      <c r="D129" s="138">
        <f>IF(Turnidomenica!E203="","",Turnidomenica!E203)</f>
        <v>6</v>
      </c>
      <c r="E129" s="138">
        <f>IF(Turnidomenica!F203="","",Turnidomenica!F203)</f>
        <v>0</v>
      </c>
      <c r="F129" s="32">
        <f t="shared" si="24"/>
        <v>1</v>
      </c>
      <c r="G129" s="32">
        <f t="shared" si="25"/>
        <v>0</v>
      </c>
      <c r="H129" s="32">
        <f t="shared" si="26"/>
        <v>0</v>
      </c>
      <c r="I129" s="32"/>
      <c r="J129" s="32"/>
      <c r="K129" s="32"/>
      <c r="L129" s="32"/>
      <c r="N129" s="132" t="str">
        <f>A66</f>
        <v>Riccardo Marinucci</v>
      </c>
      <c r="O129" s="122"/>
    </row>
    <row r="130" spans="1:15" ht="13.5" customHeight="1" thickBot="1">
      <c r="A130" s="31" t="str">
        <f>A121</f>
        <v>Massimiliano Croatti</v>
      </c>
      <c r="B130" s="31" t="str">
        <f>A122</f>
        <v>Hans Ruf</v>
      </c>
      <c r="C130" s="37"/>
      <c r="D130" s="138">
        <f>IF(Turnidomenica!E204="","",Turnidomenica!E204)</f>
        <v>4</v>
      </c>
      <c r="E130" s="138">
        <f>IF(Turnidomenica!F204="","",Turnidomenica!F204)</f>
        <v>0</v>
      </c>
      <c r="F130" s="32">
        <f t="shared" si="24"/>
        <v>1</v>
      </c>
      <c r="G130" s="32">
        <f t="shared" si="25"/>
        <v>0</v>
      </c>
      <c r="H130" s="32">
        <f t="shared" si="26"/>
        <v>0</v>
      </c>
      <c r="I130" s="32"/>
      <c r="J130" s="32"/>
      <c r="K130" s="32"/>
      <c r="L130" s="32"/>
      <c r="N130" s="132" t="str">
        <f>A67</f>
        <v>Filippo Sella</v>
      </c>
      <c r="O130" s="122"/>
    </row>
    <row r="131" spans="1:15" ht="13.5" customHeight="1">
      <c r="A131" s="23"/>
      <c r="B131" s="23"/>
      <c r="C131" s="34"/>
      <c r="D131" s="37"/>
      <c r="E131" s="37"/>
      <c r="F131" s="32"/>
      <c r="G131" s="32"/>
      <c r="H131" s="32"/>
      <c r="I131" s="32"/>
      <c r="J131" s="32"/>
      <c r="K131" s="32"/>
      <c r="L131" s="32"/>
      <c r="M131" s="32"/>
      <c r="N131" s="24"/>
      <c r="O131" s="122"/>
    </row>
    <row r="132" spans="1:15" ht="19.5" customHeight="1">
      <c r="A132" s="117" t="s">
        <v>752</v>
      </c>
      <c r="B132" s="84"/>
      <c r="C132" s="84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214"/>
      <c r="O132" s="122"/>
    </row>
    <row r="133" spans="1:15" ht="13.5" customHeight="1">
      <c r="A133" s="75" t="s">
        <v>743</v>
      </c>
      <c r="B133" s="118"/>
      <c r="C133" s="111" t="s">
        <v>530</v>
      </c>
      <c r="D133" s="53" t="s">
        <v>531</v>
      </c>
      <c r="E133" s="53" t="s">
        <v>532</v>
      </c>
      <c r="F133" s="54" t="s">
        <v>533</v>
      </c>
      <c r="G133" s="54" t="s">
        <v>534</v>
      </c>
      <c r="H133" s="54" t="s">
        <v>538</v>
      </c>
      <c r="I133" s="53" t="s">
        <v>539</v>
      </c>
      <c r="J133" s="53" t="s">
        <v>540</v>
      </c>
      <c r="K133" s="53"/>
      <c r="L133" s="53"/>
      <c r="M133" s="68"/>
      <c r="N133" s="119"/>
      <c r="O133" s="122"/>
    </row>
    <row r="134" spans="1:15" ht="13.5" customHeight="1">
      <c r="A134" s="6" t="str">
        <f>Iscritti!B134</f>
        <v>Claudio Dogali</v>
      </c>
      <c r="B134" s="24"/>
      <c r="C134" s="38">
        <f>3*E134+F134</f>
        <v>7</v>
      </c>
      <c r="D134" s="43">
        <f>SUM(E134:G134)</f>
        <v>3</v>
      </c>
      <c r="E134" s="43">
        <f>SUM(F139+F141+F143)</f>
        <v>2</v>
      </c>
      <c r="F134" s="43">
        <f>SUM(G139+G141+G143)</f>
        <v>1</v>
      </c>
      <c r="G134" s="43">
        <f>SUM(H139+H141+H143)</f>
        <v>0</v>
      </c>
      <c r="H134" s="47">
        <f>SUM(D139,D141,D143)</f>
        <v>13</v>
      </c>
      <c r="I134" s="47">
        <f>SUM(E139,E141,E143)</f>
        <v>0</v>
      </c>
      <c r="J134" s="43">
        <f>H134-I134</f>
        <v>13</v>
      </c>
      <c r="K134" s="25">
        <f>(C134*10000)+(J134*100)+H134</f>
        <v>71313</v>
      </c>
      <c r="L134" s="25" t="str">
        <f>+A134</f>
        <v>Claudio Dogali</v>
      </c>
      <c r="M134" s="25">
        <f>LARGE(K134:K139,1)</f>
        <v>71313</v>
      </c>
      <c r="N134" s="137" t="str">
        <f>IF(SUM(C134:C137)=0,"",VLOOKUP(M134,K134:L137,2,FALSE))</f>
        <v>Claudio Dogali</v>
      </c>
      <c r="O134" s="122"/>
    </row>
    <row r="135" spans="1:15" ht="13.5" customHeight="1">
      <c r="A135" s="6" t="str">
        <f>Iscritti!B137</f>
        <v>Mario Camilleri</v>
      </c>
      <c r="B135" s="24"/>
      <c r="C135" s="38">
        <f>3*E135+F135</f>
        <v>7</v>
      </c>
      <c r="D135" s="43">
        <f>SUM(E135:G135)</f>
        <v>3</v>
      </c>
      <c r="E135" s="43">
        <f>SUM(F140+H141+F144)</f>
        <v>2</v>
      </c>
      <c r="F135" s="43">
        <f>SUM(G140+G141+G144)</f>
        <v>1</v>
      </c>
      <c r="G135" s="43">
        <f>SUM(H140+F141+H144)</f>
        <v>0</v>
      </c>
      <c r="H135" s="47">
        <f>SUM(D140,E141,D144)</f>
        <v>8</v>
      </c>
      <c r="I135" s="47">
        <f>SUM(E140,D141,E144)</f>
        <v>1</v>
      </c>
      <c r="J135" s="43">
        <f>H135-I135</f>
        <v>7</v>
      </c>
      <c r="K135" s="25">
        <f>(C135*10000)+(J135*100)+H135</f>
        <v>70708</v>
      </c>
      <c r="L135" s="25" t="str">
        <f>+A135</f>
        <v>Mario Camilleri</v>
      </c>
      <c r="M135" s="25">
        <f>LARGE(K134:K139,2)</f>
        <v>70708</v>
      </c>
      <c r="N135" s="137" t="str">
        <f>IF(SUM(C134:C137)=0,"",VLOOKUP(M135,K134:L137,2,FALSE))</f>
        <v>Mario Camilleri</v>
      </c>
      <c r="O135" s="122"/>
    </row>
    <row r="136" spans="1:15" ht="13.5" customHeight="1">
      <c r="A136" s="6" t="str">
        <f>Iscritti!B155</f>
        <v>Andres Jung Senior</v>
      </c>
      <c r="B136" s="24"/>
      <c r="C136" s="38">
        <f>3*E136+F136</f>
        <v>0</v>
      </c>
      <c r="D136" s="43">
        <f>SUM(E136:G136)</f>
        <v>3</v>
      </c>
      <c r="E136" s="43">
        <f>SUM(H139+F142+H144)</f>
        <v>0</v>
      </c>
      <c r="F136" s="43">
        <f>SUM(G139+G142+G144)</f>
        <v>0</v>
      </c>
      <c r="G136" s="43">
        <f>SUM(F139+H142+F144)</f>
        <v>3</v>
      </c>
      <c r="H136" s="47">
        <f>SUM(E139,D142,E144)</f>
        <v>1</v>
      </c>
      <c r="I136" s="47">
        <f>SUM(D139,E142,D144)</f>
        <v>20</v>
      </c>
      <c r="J136" s="43">
        <f>H136-I136</f>
        <v>-19</v>
      </c>
      <c r="K136" s="25">
        <f>(C136*10000)+(J136*100)+H136</f>
        <v>-1899</v>
      </c>
      <c r="L136" s="25" t="str">
        <f>+A136</f>
        <v>Andres Jung Senior</v>
      </c>
      <c r="M136" s="25">
        <f>LARGE(K134:K139,3)</f>
        <v>29903</v>
      </c>
      <c r="N136" s="137" t="str">
        <f>IF(SUM(C134:C137)=0,"",VLOOKUP(M136,K134:L137,2,FALSE))</f>
        <v>Luca Bisio</v>
      </c>
      <c r="O136" s="122"/>
    </row>
    <row r="137" spans="1:15" ht="13.5" customHeight="1">
      <c r="A137" s="6" t="str">
        <f>Iscritti!B158</f>
        <v>Luca Bisio</v>
      </c>
      <c r="B137" s="24"/>
      <c r="C137" s="38">
        <f>3*E137+F137</f>
        <v>3</v>
      </c>
      <c r="D137" s="43">
        <f>SUM(E137:G137)</f>
        <v>3</v>
      </c>
      <c r="E137" s="43">
        <f>SUM(H140+H142+H143)</f>
        <v>1</v>
      </c>
      <c r="F137" s="43">
        <f>SUM(G140+G142+G143)</f>
        <v>0</v>
      </c>
      <c r="G137" s="43">
        <f>SUM(F140+F142+F143)</f>
        <v>2</v>
      </c>
      <c r="H137" s="47">
        <f>SUM(E140,E142,E143)</f>
        <v>3</v>
      </c>
      <c r="I137" s="47">
        <f>SUM(D140,D142,D143)</f>
        <v>4</v>
      </c>
      <c r="J137" s="43">
        <f>H137-I137</f>
        <v>-1</v>
      </c>
      <c r="K137" s="25">
        <f>(C137*10000)+(J137*100)+H137</f>
        <v>29903</v>
      </c>
      <c r="L137" s="25" t="str">
        <f>+A137</f>
        <v>Luca Bisio</v>
      </c>
      <c r="M137" s="25">
        <f>LARGE(K134:K139,4)</f>
        <v>-1899</v>
      </c>
      <c r="N137" s="137" t="str">
        <f>IF(SUM(C134:C137)=0,"",VLOOKUP(M137,K134:L137,2,FALSE))</f>
        <v>Andres Jung Senior</v>
      </c>
      <c r="O137" s="122"/>
    </row>
    <row r="138" spans="1:15" ht="13.5" customHeight="1" thickBot="1">
      <c r="A138" s="18" t="s">
        <v>542</v>
      </c>
      <c r="B138" s="18"/>
      <c r="C138" s="273"/>
      <c r="D138" s="286" t="s">
        <v>543</v>
      </c>
      <c r="E138" s="286"/>
      <c r="F138" s="26"/>
      <c r="G138" s="27"/>
      <c r="H138" s="26"/>
      <c r="I138" s="273"/>
      <c r="J138" s="273"/>
      <c r="K138" s="273"/>
      <c r="L138" s="273"/>
      <c r="M138" s="55"/>
      <c r="N138" s="213" t="s">
        <v>713</v>
      </c>
      <c r="O138" s="122"/>
    </row>
    <row r="139" spans="1:15" ht="13.5" customHeight="1" thickBot="1">
      <c r="A139" s="31" t="str">
        <f>A134</f>
        <v>Claudio Dogali</v>
      </c>
      <c r="B139" s="31" t="str">
        <f>A136</f>
        <v>Andres Jung Senior</v>
      </c>
      <c r="C139" s="34"/>
      <c r="D139" s="138">
        <f>IF(Turnidomenica!E37="","",Turnidomenica!E37)</f>
        <v>10</v>
      </c>
      <c r="E139" s="138">
        <f>IF(Turnidomenica!F37="","",Turnidomenica!F37)</f>
        <v>0</v>
      </c>
      <c r="F139" s="32">
        <f t="shared" ref="F139:F144" si="27">IF(D139&gt;E139,1,0)</f>
        <v>1</v>
      </c>
      <c r="G139" s="32">
        <f t="shared" ref="G139:G144" si="28">IF(D139="",0,IF(D139=E139,1,0))</f>
        <v>0</v>
      </c>
      <c r="H139" s="32">
        <f t="shared" ref="H139:H144" si="29">IF(D139&lt;E139,1,0)</f>
        <v>0</v>
      </c>
      <c r="I139" s="32"/>
      <c r="J139" s="32"/>
      <c r="K139" s="32"/>
      <c r="L139" s="32"/>
      <c r="M139" s="120"/>
      <c r="N139" s="121" t="str">
        <f>A78</f>
        <v>Jason Pisani</v>
      </c>
      <c r="O139" s="122"/>
    </row>
    <row r="140" spans="1:15" ht="13.5" customHeight="1" thickBot="1">
      <c r="A140" s="31" t="str">
        <f>A135</f>
        <v>Mario Camilleri</v>
      </c>
      <c r="B140" s="31" t="str">
        <f>A137</f>
        <v>Luca Bisio</v>
      </c>
      <c r="C140" s="37"/>
      <c r="D140" s="138">
        <f>IF(Turnidomenica!E38="","",Turnidomenica!E38)</f>
        <v>1</v>
      </c>
      <c r="E140" s="138">
        <f>IF(Turnidomenica!F38="","",Turnidomenica!F38)</f>
        <v>0</v>
      </c>
      <c r="F140" s="32">
        <f t="shared" si="27"/>
        <v>1</v>
      </c>
      <c r="G140" s="32">
        <f t="shared" si="28"/>
        <v>0</v>
      </c>
      <c r="H140" s="32">
        <f t="shared" si="29"/>
        <v>0</v>
      </c>
      <c r="I140" s="32"/>
      <c r="J140" s="32"/>
      <c r="K140" s="32"/>
      <c r="L140" s="32"/>
      <c r="M140" s="120"/>
      <c r="N140" s="121" t="str">
        <f>A79</f>
        <v>Ferran Coll</v>
      </c>
      <c r="O140" s="122"/>
    </row>
    <row r="141" spans="1:15" ht="13.5" customHeight="1" thickBot="1">
      <c r="A141" s="31" t="str">
        <f>A134</f>
        <v>Claudio Dogali</v>
      </c>
      <c r="B141" s="31" t="str">
        <f>A135</f>
        <v>Mario Camilleri</v>
      </c>
      <c r="C141" s="37"/>
      <c r="D141" s="138">
        <f>IF(Turnidomenica!E121="","",Turnidomenica!E121)</f>
        <v>0</v>
      </c>
      <c r="E141" s="138">
        <f>IF(Turnidomenica!F121="","",Turnidomenica!F121)</f>
        <v>0</v>
      </c>
      <c r="F141" s="32">
        <f t="shared" si="27"/>
        <v>0</v>
      </c>
      <c r="G141" s="32">
        <f t="shared" si="28"/>
        <v>1</v>
      </c>
      <c r="H141" s="32">
        <f t="shared" si="29"/>
        <v>0</v>
      </c>
      <c r="I141" s="32"/>
      <c r="J141" s="32"/>
      <c r="K141" s="32"/>
      <c r="L141" s="32"/>
      <c r="M141" s="120"/>
      <c r="N141" s="121" t="str">
        <f>A23</f>
        <v>Titi Giaux</v>
      </c>
      <c r="O141" s="122"/>
    </row>
    <row r="142" spans="1:15" ht="13.5" customHeight="1" thickBot="1">
      <c r="A142" s="31" t="str">
        <f>A136</f>
        <v>Andres Jung Senior</v>
      </c>
      <c r="B142" s="31" t="str">
        <f>A137</f>
        <v>Luca Bisio</v>
      </c>
      <c r="C142" s="37"/>
      <c r="D142" s="138">
        <f>IF(Turnidomenica!E122="","",Turnidomenica!E122)</f>
        <v>0</v>
      </c>
      <c r="E142" s="138">
        <f>IF(Turnidomenica!F122="","",Turnidomenica!F122)</f>
        <v>3</v>
      </c>
      <c r="F142" s="32">
        <f t="shared" si="27"/>
        <v>0</v>
      </c>
      <c r="G142" s="32">
        <f t="shared" si="28"/>
        <v>0</v>
      </c>
      <c r="H142" s="32">
        <f t="shared" si="29"/>
        <v>1</v>
      </c>
      <c r="I142" s="32"/>
      <c r="J142" s="32"/>
      <c r="K142" s="32"/>
      <c r="L142" s="32"/>
      <c r="M142" s="83"/>
      <c r="N142" s="121" t="str">
        <f>A22</f>
        <v>Gianfranco Calonico</v>
      </c>
      <c r="O142" s="122"/>
    </row>
    <row r="143" spans="1:15" ht="13.5" customHeight="1" thickBot="1">
      <c r="A143" s="31" t="str">
        <f>A134</f>
        <v>Claudio Dogali</v>
      </c>
      <c r="B143" s="31" t="str">
        <f>A137</f>
        <v>Luca Bisio</v>
      </c>
      <c r="C143" s="37"/>
      <c r="D143" s="138">
        <f>IF(Turnidomenica!E205="","",Turnidomenica!E205)</f>
        <v>3</v>
      </c>
      <c r="E143" s="138">
        <f>IF(Turnidomenica!F205="","",Turnidomenica!F205)</f>
        <v>0</v>
      </c>
      <c r="F143" s="32">
        <f t="shared" si="27"/>
        <v>1</v>
      </c>
      <c r="G143" s="32">
        <f t="shared" si="28"/>
        <v>0</v>
      </c>
      <c r="H143" s="32">
        <f t="shared" si="29"/>
        <v>0</v>
      </c>
      <c r="I143" s="32"/>
      <c r="J143" s="32"/>
      <c r="K143" s="32"/>
      <c r="L143" s="32"/>
      <c r="N143" s="132" t="str">
        <f>A64</f>
        <v>Vicenç Prats</v>
      </c>
      <c r="O143" s="122"/>
    </row>
    <row r="144" spans="1:15" ht="13.5" customHeight="1" thickBot="1">
      <c r="A144" s="31" t="str">
        <f>A135</f>
        <v>Mario Camilleri</v>
      </c>
      <c r="B144" s="31" t="str">
        <f>A136</f>
        <v>Andres Jung Senior</v>
      </c>
      <c r="C144" s="37"/>
      <c r="D144" s="138">
        <f>IF(Turnidomenica!E206="","",Turnidomenica!E206)</f>
        <v>7</v>
      </c>
      <c r="E144" s="138">
        <f>IF(Turnidomenica!F206="","",Turnidomenica!F206)</f>
        <v>1</v>
      </c>
      <c r="F144" s="32">
        <f t="shared" si="27"/>
        <v>1</v>
      </c>
      <c r="G144" s="32">
        <f t="shared" si="28"/>
        <v>0</v>
      </c>
      <c r="H144" s="32">
        <f t="shared" si="29"/>
        <v>0</v>
      </c>
      <c r="I144" s="32"/>
      <c r="J144" s="32"/>
      <c r="K144" s="32"/>
      <c r="L144" s="32"/>
      <c r="N144" s="132" t="str">
        <f>A65</f>
        <v>Eric Naszalyi</v>
      </c>
      <c r="O144" s="122"/>
    </row>
    <row r="145" spans="1:15" ht="13.5" customHeight="1">
      <c r="A145" s="23"/>
      <c r="B145" s="23"/>
      <c r="C145" s="37"/>
      <c r="D145" s="37"/>
      <c r="E145" s="37"/>
      <c r="F145" s="32"/>
      <c r="G145" s="32"/>
      <c r="H145" s="32"/>
      <c r="I145" s="32"/>
      <c r="J145" s="32"/>
      <c r="K145" s="32"/>
      <c r="L145" s="32"/>
      <c r="N145" s="123"/>
      <c r="O145" s="122"/>
    </row>
    <row r="146" spans="1:15" ht="19.5" customHeight="1">
      <c r="A146" s="117" t="s">
        <v>753</v>
      </c>
      <c r="B146" s="84"/>
      <c r="C146" s="84"/>
      <c r="D146" s="84"/>
      <c r="E146" s="84"/>
      <c r="F146" s="84"/>
      <c r="G146" s="84"/>
      <c r="H146" s="84"/>
      <c r="I146" s="84"/>
      <c r="J146" s="84"/>
      <c r="K146" s="84"/>
      <c r="L146" s="84"/>
      <c r="M146" s="84"/>
      <c r="N146" s="214"/>
      <c r="O146" s="122"/>
    </row>
    <row r="147" spans="1:15" ht="13.5" customHeight="1">
      <c r="A147" s="75" t="s">
        <v>743</v>
      </c>
      <c r="B147" s="118"/>
      <c r="C147" s="111" t="s">
        <v>530</v>
      </c>
      <c r="D147" s="53" t="s">
        <v>531</v>
      </c>
      <c r="E147" s="53" t="s">
        <v>532</v>
      </c>
      <c r="F147" s="54" t="s">
        <v>533</v>
      </c>
      <c r="G147" s="54" t="s">
        <v>534</v>
      </c>
      <c r="H147" s="54" t="s">
        <v>538</v>
      </c>
      <c r="I147" s="53" t="s">
        <v>539</v>
      </c>
      <c r="J147" s="53" t="s">
        <v>540</v>
      </c>
      <c r="K147" s="53"/>
      <c r="L147" s="53"/>
      <c r="M147" s="68"/>
      <c r="N147" s="119"/>
      <c r="O147" s="122"/>
    </row>
    <row r="148" spans="1:15" ht="13.5" customHeight="1">
      <c r="A148" s="6" t="str">
        <f>Iscritti!B135</f>
        <v>Lucio Canicchio</v>
      </c>
      <c r="B148" s="24"/>
      <c r="C148" s="38">
        <f>3*E148+F148</f>
        <v>6</v>
      </c>
      <c r="D148" s="43">
        <f>SUM(E148:G148)</f>
        <v>3</v>
      </c>
      <c r="E148" s="43">
        <f>SUM(F153+F155+F157)</f>
        <v>2</v>
      </c>
      <c r="F148" s="43">
        <f>SUM(G153+G155+G157)</f>
        <v>0</v>
      </c>
      <c r="G148" s="43">
        <f>SUM(H153+H155+H157)</f>
        <v>1</v>
      </c>
      <c r="H148" s="47">
        <f>SUM(D153,D155,D157)</f>
        <v>5</v>
      </c>
      <c r="I148" s="47">
        <f>SUM(E153,E155,E157)</f>
        <v>4</v>
      </c>
      <c r="J148" s="43">
        <f>H148-I148</f>
        <v>1</v>
      </c>
      <c r="K148" s="25">
        <f>(C148*10000)+(J148*100)+H148</f>
        <v>60105</v>
      </c>
      <c r="L148" s="25" t="str">
        <f>+A148</f>
        <v>Lucio Canicchio</v>
      </c>
      <c r="M148" s="25">
        <f>LARGE(K148:K153,1)</f>
        <v>70405</v>
      </c>
      <c r="N148" s="137" t="str">
        <f>IF(SUM(C148:C151)=0,"",VLOOKUP(M148,K148:L151,2,FALSE))</f>
        <v>Giuseppe Battaglia</v>
      </c>
      <c r="O148" s="122"/>
    </row>
    <row r="149" spans="1:15" ht="13.5" customHeight="1">
      <c r="A149" s="6" t="str">
        <f>Iscritti!B136</f>
        <v>Thierry Vivron</v>
      </c>
      <c r="B149" s="24"/>
      <c r="C149" s="38">
        <f>3*E149+F149</f>
        <v>4</v>
      </c>
      <c r="D149" s="43">
        <f>SUM(E149:G149)</f>
        <v>3</v>
      </c>
      <c r="E149" s="43">
        <f>SUM(F154+H155+F158)</f>
        <v>1</v>
      </c>
      <c r="F149" s="43">
        <f>SUM(G154+G155+G158)</f>
        <v>1</v>
      </c>
      <c r="G149" s="43">
        <f>SUM(H154+F155+H158)</f>
        <v>1</v>
      </c>
      <c r="H149" s="47">
        <f>SUM(D154,E155,D158)</f>
        <v>6</v>
      </c>
      <c r="I149" s="47">
        <f>SUM(E154,D155,E158)</f>
        <v>4</v>
      </c>
      <c r="J149" s="43">
        <f>H149-I149</f>
        <v>2</v>
      </c>
      <c r="K149" s="25">
        <f>(C149*10000)+(J149*100)+H149</f>
        <v>40206</v>
      </c>
      <c r="L149" s="25" t="str">
        <f>+A149</f>
        <v>Thierry Vivron</v>
      </c>
      <c r="M149" s="25">
        <f>LARGE(K148:K153,2)</f>
        <v>60105</v>
      </c>
      <c r="N149" s="137" t="str">
        <f>IF(SUM(C148:C151)=0,"",VLOOKUP(M149,K148:L151,2,FALSE))</f>
        <v>Lucio Canicchio</v>
      </c>
      <c r="O149" s="122"/>
    </row>
    <row r="150" spans="1:15" ht="13.5" customHeight="1">
      <c r="A150" s="6" t="str">
        <f>Iscritti!B156</f>
        <v>Giuseppe Battaglia</v>
      </c>
      <c r="B150" s="24"/>
      <c r="C150" s="38">
        <f>3*E150+F150</f>
        <v>7</v>
      </c>
      <c r="D150" s="43">
        <f>SUM(E150:G150)</f>
        <v>3</v>
      </c>
      <c r="E150" s="43">
        <f>SUM(H153+F156+H158)</f>
        <v>2</v>
      </c>
      <c r="F150" s="43">
        <f>SUM(G153+G156+G158)</f>
        <v>1</v>
      </c>
      <c r="G150" s="43">
        <f>SUM(F153+H156+F158)</f>
        <v>0</v>
      </c>
      <c r="H150" s="47">
        <f>SUM(E153,D156,E158)</f>
        <v>5</v>
      </c>
      <c r="I150" s="47">
        <f>SUM(D153,E156,D158)</f>
        <v>1</v>
      </c>
      <c r="J150" s="43">
        <f>H150-I150</f>
        <v>4</v>
      </c>
      <c r="K150" s="25">
        <f>(C150*10000)+(J150*100)+H150</f>
        <v>70405</v>
      </c>
      <c r="L150" s="25" t="str">
        <f>+A150</f>
        <v>Giuseppe Battaglia</v>
      </c>
      <c r="M150" s="25">
        <f>LARGE(K148:K153,3)</f>
        <v>40206</v>
      </c>
      <c r="N150" s="137" t="str">
        <f>IF(SUM(C148:C151)=0,"",VLOOKUP(M150,K148:L151,2,FALSE))</f>
        <v>Thierry Vivron</v>
      </c>
      <c r="O150" s="122"/>
    </row>
    <row r="151" spans="1:15" ht="13.5" customHeight="1">
      <c r="A151" s="6" t="str">
        <f>Iscritti!B165</f>
        <v>Nico Lucchesi</v>
      </c>
      <c r="B151" s="24"/>
      <c r="C151" s="38">
        <f>3*E151+F151</f>
        <v>0</v>
      </c>
      <c r="D151" s="43">
        <f>SUM(E151:G151)</f>
        <v>3</v>
      </c>
      <c r="E151" s="43">
        <f>SUM(H154+H156+H157)</f>
        <v>0</v>
      </c>
      <c r="F151" s="43">
        <f>SUM(G154+G156+G157)</f>
        <v>0</v>
      </c>
      <c r="G151" s="43">
        <f>SUM(F154+F156+F157)</f>
        <v>3</v>
      </c>
      <c r="H151" s="47">
        <f>SUM(E154,E156,E157)</f>
        <v>2</v>
      </c>
      <c r="I151" s="47">
        <f>SUM(D154,D156,D157)</f>
        <v>9</v>
      </c>
      <c r="J151" s="43">
        <f>H151-I151</f>
        <v>-7</v>
      </c>
      <c r="K151" s="25">
        <f>(C151*10000)+(J151*100)+H151</f>
        <v>-698</v>
      </c>
      <c r="L151" s="25" t="str">
        <f>+A151</f>
        <v>Nico Lucchesi</v>
      </c>
      <c r="M151" s="25">
        <f>LARGE(K148:K153,4)</f>
        <v>-698</v>
      </c>
      <c r="N151" s="137" t="str">
        <f>IF(SUM(C148:C151)=0,"",VLOOKUP(M151,K148:L151,2,FALSE))</f>
        <v>Nico Lucchesi</v>
      </c>
      <c r="O151" s="122"/>
    </row>
    <row r="152" spans="1:15" ht="13.5" customHeight="1" thickBot="1">
      <c r="A152" s="18" t="s">
        <v>542</v>
      </c>
      <c r="B152" s="18"/>
      <c r="C152" s="273"/>
      <c r="D152" s="286" t="s">
        <v>543</v>
      </c>
      <c r="E152" s="286"/>
      <c r="F152" s="26"/>
      <c r="G152" s="27"/>
      <c r="H152" s="26"/>
      <c r="I152" s="273"/>
      <c r="J152" s="273"/>
      <c r="K152" s="273"/>
      <c r="L152" s="273"/>
      <c r="M152" s="55"/>
      <c r="N152" s="213" t="s">
        <v>713</v>
      </c>
      <c r="O152" s="122"/>
    </row>
    <row r="153" spans="1:15" ht="13.5" customHeight="1" thickBot="1">
      <c r="A153" s="31" t="str">
        <f>A148</f>
        <v>Lucio Canicchio</v>
      </c>
      <c r="B153" s="31" t="str">
        <f>A150</f>
        <v>Giuseppe Battaglia</v>
      </c>
      <c r="C153" s="34"/>
      <c r="D153" s="138">
        <f>IF(Turnidomenica!E39="","",Turnidomenica!E39)</f>
        <v>0</v>
      </c>
      <c r="E153" s="138">
        <f>IF(Turnidomenica!F39="","",Turnidomenica!F39)</f>
        <v>2</v>
      </c>
      <c r="F153" s="32">
        <f t="shared" ref="F153:F158" si="30">IF(D153&gt;E153,1,0)</f>
        <v>0</v>
      </c>
      <c r="G153" s="32">
        <f t="shared" ref="G153:G158" si="31">IF(D153="",0,IF(D153=E153,1,0))</f>
        <v>0</v>
      </c>
      <c r="H153" s="32">
        <f t="shared" ref="H153:H158" si="32">IF(D153&lt;E153,1,0)</f>
        <v>1</v>
      </c>
      <c r="I153" s="32"/>
      <c r="J153" s="32"/>
      <c r="K153" s="32"/>
      <c r="L153" s="32"/>
      <c r="M153" s="120"/>
      <c r="N153" s="121" t="str">
        <f>A80</f>
        <v>Claudio Colpani</v>
      </c>
      <c r="O153" s="122"/>
    </row>
    <row r="154" spans="1:15" ht="13.5" customHeight="1" thickBot="1">
      <c r="A154" s="31" t="str">
        <f>A149</f>
        <v>Thierry Vivron</v>
      </c>
      <c r="B154" s="31" t="str">
        <f>A151</f>
        <v>Nico Lucchesi</v>
      </c>
      <c r="C154" s="37"/>
      <c r="D154" s="138">
        <f>IF(Turnidomenica!E40="","",Turnidomenica!E40)</f>
        <v>4</v>
      </c>
      <c r="E154" s="138">
        <f>IF(Turnidomenica!F40="","",Turnidomenica!F40)</f>
        <v>1</v>
      </c>
      <c r="F154" s="32">
        <f t="shared" si="30"/>
        <v>1</v>
      </c>
      <c r="G154" s="32">
        <f t="shared" si="31"/>
        <v>0</v>
      </c>
      <c r="H154" s="32">
        <f t="shared" si="32"/>
        <v>0</v>
      </c>
      <c r="I154" s="32"/>
      <c r="J154" s="32"/>
      <c r="K154" s="32"/>
      <c r="L154" s="32"/>
      <c r="M154" s="120"/>
      <c r="N154" s="121" t="str">
        <f>A81</f>
        <v>Andrea Morosini</v>
      </c>
      <c r="O154" s="122"/>
    </row>
    <row r="155" spans="1:15" ht="13.5" customHeight="1" thickBot="1">
      <c r="A155" s="31" t="str">
        <f>A148</f>
        <v>Lucio Canicchio</v>
      </c>
      <c r="B155" s="31" t="str">
        <f>A149</f>
        <v>Thierry Vivron</v>
      </c>
      <c r="C155" s="37"/>
      <c r="D155" s="138">
        <f>IF(Turnidomenica!E123="","",Turnidomenica!E123)</f>
        <v>2</v>
      </c>
      <c r="E155" s="138">
        <f>IF(Turnidomenica!F123="","",Turnidomenica!F123)</f>
        <v>1</v>
      </c>
      <c r="F155" s="32">
        <f t="shared" si="30"/>
        <v>1</v>
      </c>
      <c r="G155" s="32">
        <f t="shared" si="31"/>
        <v>0</v>
      </c>
      <c r="H155" s="32">
        <f t="shared" si="32"/>
        <v>0</v>
      </c>
      <c r="I155" s="32"/>
      <c r="J155" s="32"/>
      <c r="K155" s="32"/>
      <c r="L155" s="32"/>
      <c r="M155" s="120"/>
      <c r="N155" s="121" t="str">
        <f>A24</f>
        <v>Massimiliano Schiavone</v>
      </c>
      <c r="O155" s="122"/>
    </row>
    <row r="156" spans="1:15" ht="13.5" customHeight="1" thickBot="1">
      <c r="A156" s="31" t="str">
        <f>A150</f>
        <v>Giuseppe Battaglia</v>
      </c>
      <c r="B156" s="31" t="str">
        <f>A151</f>
        <v>Nico Lucchesi</v>
      </c>
      <c r="C156" s="37"/>
      <c r="D156" s="138">
        <f>IF(Turnidomenica!E124="","",Turnidomenica!E124)</f>
        <v>2</v>
      </c>
      <c r="E156" s="138">
        <f>IF(Turnidomenica!F124="","",Turnidomenica!F124)</f>
        <v>0</v>
      </c>
      <c r="F156" s="32">
        <f t="shared" si="30"/>
        <v>1</v>
      </c>
      <c r="G156" s="32">
        <f t="shared" si="31"/>
        <v>0</v>
      </c>
      <c r="H156" s="32">
        <f t="shared" si="32"/>
        <v>0</v>
      </c>
      <c r="I156" s="32"/>
      <c r="J156" s="32"/>
      <c r="K156" s="32"/>
      <c r="L156" s="32"/>
      <c r="M156" s="83"/>
      <c r="N156" s="121" t="str">
        <f>A25</f>
        <v>Giorgio Manfioletti</v>
      </c>
      <c r="O156" s="122"/>
    </row>
    <row r="157" spans="1:15" ht="13.5" customHeight="1" thickBot="1">
      <c r="A157" s="31" t="str">
        <f>A148</f>
        <v>Lucio Canicchio</v>
      </c>
      <c r="B157" s="31" t="str">
        <f>A151</f>
        <v>Nico Lucchesi</v>
      </c>
      <c r="C157" s="37"/>
      <c r="D157" s="138">
        <f>IF(Turnidomenica!E207="","",Turnidomenica!E207)</f>
        <v>3</v>
      </c>
      <c r="E157" s="138">
        <f>IF(Turnidomenica!F207="","",Turnidomenica!F207)</f>
        <v>1</v>
      </c>
      <c r="F157" s="32">
        <f t="shared" si="30"/>
        <v>1</v>
      </c>
      <c r="G157" s="32">
        <f t="shared" si="31"/>
        <v>0</v>
      </c>
      <c r="H157" s="32">
        <f t="shared" si="32"/>
        <v>0</v>
      </c>
      <c r="I157" s="32"/>
      <c r="J157" s="32"/>
      <c r="K157" s="32"/>
      <c r="L157" s="32"/>
      <c r="N157" s="132" t="str">
        <f>A52</f>
        <v>Luis D. Lòpez</v>
      </c>
      <c r="O157" s="122"/>
    </row>
    <row r="158" spans="1:15" ht="13.5" customHeight="1" thickBot="1">
      <c r="A158" s="31" t="str">
        <f>A149</f>
        <v>Thierry Vivron</v>
      </c>
      <c r="B158" s="31" t="str">
        <f>A150</f>
        <v>Giuseppe Battaglia</v>
      </c>
      <c r="C158" s="37"/>
      <c r="D158" s="138">
        <f>IF(Turnidomenica!E208="","",Turnidomenica!E208)</f>
        <v>1</v>
      </c>
      <c r="E158" s="138">
        <f>IF(Turnidomenica!F208="","",Turnidomenica!F208)</f>
        <v>1</v>
      </c>
      <c r="F158" s="32">
        <f t="shared" si="30"/>
        <v>0</v>
      </c>
      <c r="G158" s="32">
        <f t="shared" si="31"/>
        <v>1</v>
      </c>
      <c r="H158" s="32">
        <f t="shared" si="32"/>
        <v>0</v>
      </c>
      <c r="I158" s="32"/>
      <c r="J158" s="32"/>
      <c r="K158" s="32"/>
      <c r="L158" s="32"/>
      <c r="N158" s="132" t="str">
        <f>A53</f>
        <v>Gianfranco Savastio</v>
      </c>
      <c r="O158" s="122"/>
    </row>
    <row r="159" spans="1:15" ht="13.5" customHeight="1">
      <c r="A159" s="23"/>
      <c r="B159" s="23"/>
      <c r="C159" s="34"/>
      <c r="D159" s="37"/>
      <c r="E159" s="37"/>
      <c r="F159" s="32"/>
      <c r="G159" s="32"/>
      <c r="H159" s="32"/>
      <c r="I159" s="32"/>
      <c r="J159" s="32"/>
      <c r="K159" s="32"/>
      <c r="L159" s="32"/>
      <c r="M159" s="32"/>
      <c r="N159" s="24"/>
      <c r="O159" s="122"/>
    </row>
    <row r="160" spans="1:15" ht="19.5" customHeight="1">
      <c r="A160" s="16" t="s">
        <v>763</v>
      </c>
      <c r="B160" s="84"/>
      <c r="C160" s="84"/>
      <c r="D160" s="84"/>
      <c r="E160" s="84"/>
      <c r="F160" s="84"/>
      <c r="G160" s="97"/>
      <c r="H160" s="98"/>
      <c r="I160" s="98"/>
      <c r="J160" s="98"/>
      <c r="K160" s="98"/>
      <c r="L160" s="98"/>
      <c r="M160" s="98"/>
      <c r="N160" s="215"/>
      <c r="O160" s="122"/>
    </row>
    <row r="161" spans="1:18" ht="13.5" customHeight="1" thickBot="1">
      <c r="A161" s="55" t="s">
        <v>764</v>
      </c>
      <c r="B161" s="55" t="s">
        <v>765</v>
      </c>
      <c r="C161" s="53"/>
      <c r="D161" s="286" t="s">
        <v>543</v>
      </c>
      <c r="E161" s="286"/>
      <c r="F161" s="287" t="s">
        <v>712</v>
      </c>
      <c r="G161" s="287"/>
      <c r="H161" s="287"/>
      <c r="I161" s="287"/>
      <c r="J161" s="287"/>
      <c r="K161" s="54"/>
      <c r="L161" s="54"/>
      <c r="M161" s="55"/>
      <c r="N161" s="213" t="s">
        <v>713</v>
      </c>
      <c r="O161" s="122"/>
    </row>
    <row r="162" spans="1:18" ht="13.5" customHeight="1" thickBot="1">
      <c r="A162" s="139" t="str">
        <f>N37</f>
        <v>Gianfranco Mastrantuono</v>
      </c>
      <c r="B162" s="139" t="str">
        <f>N135</f>
        <v>Mario Camilleri</v>
      </c>
      <c r="C162" s="141"/>
      <c r="D162" s="138">
        <f>IF(Turnidomenica!E325="","",Turnidomenica!E325)</f>
        <v>0</v>
      </c>
      <c r="E162" s="138">
        <f>IF(Turnidomenica!F325="","",Turnidomenica!F325)</f>
        <v>1</v>
      </c>
      <c r="F162" s="297" t="str">
        <f t="shared" ref="F162:F167" si="33">IF(D162&gt;E162,A162,IF(OR(D162=E162),"Spareggio",B162))</f>
        <v>Mario Camilleri</v>
      </c>
      <c r="G162" s="297"/>
      <c r="H162" s="297"/>
      <c r="I162" s="297"/>
      <c r="J162" s="297"/>
      <c r="K162" s="275"/>
      <c r="L162" s="230" t="str">
        <f t="shared" ref="L162:L167" si="34">IF(D162&lt;E162,A162,IF(OR(D162=E162),"spareggio",B162))</f>
        <v>Gianfranco Mastrantuono</v>
      </c>
      <c r="M162" s="65"/>
      <c r="N162" s="140" t="str">
        <f>N24</f>
        <v>Titi Giaux</v>
      </c>
      <c r="O162" s="122"/>
    </row>
    <row r="163" spans="1:18" ht="13.5" customHeight="1" thickBot="1">
      <c r="A163" s="139" t="str">
        <f>N23</f>
        <v>Massimiliano Schiavone</v>
      </c>
      <c r="B163" s="139" t="str">
        <f>N93</f>
        <v>Joseph Mifsud</v>
      </c>
      <c r="C163" s="111"/>
      <c r="D163" s="138">
        <f>IF(Turnidomenica!E326="","",Turnidomenica!E326)</f>
        <v>2</v>
      </c>
      <c r="E163" s="138">
        <f>IF(Turnidomenica!F326="","",Turnidomenica!F326)</f>
        <v>1</v>
      </c>
      <c r="F163" s="297" t="str">
        <f t="shared" si="33"/>
        <v>Massimiliano Schiavone</v>
      </c>
      <c r="G163" s="297"/>
      <c r="H163" s="297"/>
      <c r="I163" s="297"/>
      <c r="J163" s="297"/>
      <c r="K163" s="275"/>
      <c r="L163" s="230" t="str">
        <f t="shared" si="34"/>
        <v>Joseph Mifsud</v>
      </c>
      <c r="M163" s="65"/>
      <c r="N163" s="140" t="str">
        <f>N92</f>
        <v>David Busch</v>
      </c>
      <c r="O163" s="122"/>
    </row>
    <row r="164" spans="1:18" ht="13.5" customHeight="1" thickBot="1">
      <c r="A164" s="139" t="str">
        <f>N79</f>
        <v>Ferran Coll</v>
      </c>
      <c r="B164" s="139" t="str">
        <f>N149</f>
        <v>Lucio Canicchio</v>
      </c>
      <c r="C164" s="223"/>
      <c r="D164" s="138">
        <f>IF(Turnidomenica!E327="","",Turnidomenica!E327)</f>
        <v>1</v>
      </c>
      <c r="E164" s="138">
        <f>IF(Turnidomenica!F327="","",Turnidomenica!F327)</f>
        <v>3</v>
      </c>
      <c r="F164" s="297" t="str">
        <f t="shared" si="33"/>
        <v>Lucio Canicchio</v>
      </c>
      <c r="G164" s="297"/>
      <c r="H164" s="297"/>
      <c r="I164" s="297"/>
      <c r="J164" s="297"/>
      <c r="K164" s="275"/>
      <c r="L164" s="230" t="str">
        <f t="shared" si="34"/>
        <v>Ferran Coll</v>
      </c>
      <c r="M164" s="65"/>
      <c r="N164" s="140" t="str">
        <f>N94</f>
        <v>Mario Corradi</v>
      </c>
      <c r="O164" s="122"/>
    </row>
    <row r="165" spans="1:18" ht="13.5" customHeight="1" thickBot="1">
      <c r="A165" s="139" t="str">
        <f>N9</f>
        <v>Karl-Heinz Haider</v>
      </c>
      <c r="B165" s="139" t="str">
        <f>N107</f>
        <v>Luis Felipe Mendez</v>
      </c>
      <c r="C165" s="223"/>
      <c r="D165" s="138">
        <f>IF(Turnidomenica!E328="","",Turnidomenica!E328)</f>
        <v>3</v>
      </c>
      <c r="E165" s="138">
        <f>IF(Turnidomenica!F328="","",Turnidomenica!F328)</f>
        <v>2</v>
      </c>
      <c r="F165" s="297" t="str">
        <f t="shared" si="33"/>
        <v>Karl-Heinz Haider</v>
      </c>
      <c r="G165" s="297"/>
      <c r="H165" s="297"/>
      <c r="I165" s="297"/>
      <c r="J165" s="297"/>
      <c r="K165" s="275"/>
      <c r="L165" s="230" t="str">
        <f t="shared" si="34"/>
        <v>Luis Felipe Mendez</v>
      </c>
      <c r="M165" s="65"/>
      <c r="N165" s="140" t="str">
        <f>N108</f>
        <v>Michele Giudice</v>
      </c>
      <c r="O165" s="122"/>
    </row>
    <row r="166" spans="1:18" ht="13.5" customHeight="1" thickBot="1">
      <c r="A166" s="139" t="str">
        <f>N148</f>
        <v>Giuseppe Battaglia</v>
      </c>
      <c r="B166" s="139" t="str">
        <f>N65</f>
        <v>Filippo Sella</v>
      </c>
      <c r="C166" s="223"/>
      <c r="D166" s="138">
        <f>IF(Turnidomenica!E329="","",Turnidomenica!E329)</f>
        <v>0</v>
      </c>
      <c r="E166" s="138">
        <f>IF(Turnidomenica!F329="","",Turnidomenica!F329)</f>
        <v>1</v>
      </c>
      <c r="F166" s="297" t="str">
        <f t="shared" si="33"/>
        <v>Filippo Sella</v>
      </c>
      <c r="G166" s="297"/>
      <c r="H166" s="297"/>
      <c r="I166" s="297"/>
      <c r="J166" s="297"/>
      <c r="K166" s="275"/>
      <c r="L166" s="230" t="str">
        <f t="shared" si="34"/>
        <v>Giuseppe Battaglia</v>
      </c>
      <c r="M166" s="65"/>
      <c r="N166" s="140" t="str">
        <f>N38</f>
        <v>Massimo Conti</v>
      </c>
      <c r="O166" s="122"/>
    </row>
    <row r="167" spans="1:18" ht="13.5" customHeight="1" thickBot="1">
      <c r="A167" s="139" t="str">
        <f>N51</f>
        <v>Luis D. Lòpez</v>
      </c>
      <c r="B167" s="139" t="str">
        <f>N121</f>
        <v>Massimiliano Croatti</v>
      </c>
      <c r="C167" s="223"/>
      <c r="D167" s="138">
        <f>IF(Turnidomenica!E330="","",Turnidomenica!E330)</f>
        <v>2</v>
      </c>
      <c r="E167" s="138">
        <f>IF(Turnidomenica!F330="","",Turnidomenica!F330)</f>
        <v>1</v>
      </c>
      <c r="F167" s="297" t="str">
        <f t="shared" si="33"/>
        <v>Luis D. Lòpez</v>
      </c>
      <c r="G167" s="297"/>
      <c r="H167" s="297"/>
      <c r="I167" s="297"/>
      <c r="J167" s="297"/>
      <c r="K167" s="275"/>
      <c r="L167" s="230" t="str">
        <f t="shared" si="34"/>
        <v>Massimiliano Croatti</v>
      </c>
      <c r="M167" s="65"/>
      <c r="N167" s="140" t="str">
        <f>N106</f>
        <v>Patrizio Lazzaretti</v>
      </c>
      <c r="O167" s="122"/>
    </row>
    <row r="168" spans="1:18" ht="13.5" customHeight="1">
      <c r="A168" s="23"/>
      <c r="B168" s="23"/>
      <c r="C168" s="37"/>
      <c r="D168" s="37"/>
      <c r="E168" s="37"/>
      <c r="F168" s="32"/>
      <c r="G168" s="32"/>
      <c r="H168" s="32"/>
      <c r="I168" s="32"/>
      <c r="J168" s="32"/>
      <c r="K168" s="32"/>
      <c r="L168" s="32"/>
      <c r="N168" s="123"/>
      <c r="O168" s="122"/>
    </row>
    <row r="169" spans="1:18" ht="19.5">
      <c r="A169" s="16" t="s">
        <v>709</v>
      </c>
      <c r="B169" s="84"/>
      <c r="C169" s="84"/>
      <c r="D169" s="84"/>
      <c r="E169" s="84"/>
      <c r="F169" s="84"/>
      <c r="G169" s="97"/>
      <c r="H169" s="98"/>
      <c r="I169" s="98"/>
      <c r="J169" s="98"/>
      <c r="K169" s="98"/>
      <c r="L169" s="98"/>
      <c r="M169" s="98"/>
      <c r="N169" s="215"/>
    </row>
    <row r="170" spans="1:18" ht="13.5" customHeight="1" thickBot="1">
      <c r="A170" s="55" t="s">
        <v>764</v>
      </c>
      <c r="B170" s="55" t="s">
        <v>765</v>
      </c>
      <c r="C170" s="53"/>
      <c r="D170" s="286" t="s">
        <v>543</v>
      </c>
      <c r="E170" s="286"/>
      <c r="F170" s="287" t="s">
        <v>712</v>
      </c>
      <c r="G170" s="287"/>
      <c r="H170" s="287"/>
      <c r="I170" s="287"/>
      <c r="J170" s="287"/>
      <c r="K170" s="54"/>
      <c r="L170" s="54"/>
      <c r="M170" s="55"/>
      <c r="N170" s="213" t="s">
        <v>713</v>
      </c>
    </row>
    <row r="171" spans="1:18" ht="13.5" customHeight="1" thickBot="1">
      <c r="A171" s="139" t="str">
        <f>N8</f>
        <v>Antonio Montaño</v>
      </c>
      <c r="B171" s="139" t="str">
        <f>F162</f>
        <v>Mario Camilleri</v>
      </c>
      <c r="C171" s="141"/>
      <c r="D171" s="138">
        <f>IF(Turnidomenica!E361="","",Turnidomenica!E361)</f>
        <v>2</v>
      </c>
      <c r="E171" s="138">
        <f>IF(Turnidomenica!F361="","",Turnidomenica!F361)</f>
        <v>3</v>
      </c>
      <c r="F171" s="297" t="str">
        <f t="shared" ref="F171:F178" si="35">IF(D171&gt;E171,A171,IF(OR(D171=E171),"Spareggio",B171))</f>
        <v>Mario Camilleri</v>
      </c>
      <c r="G171" s="297"/>
      <c r="H171" s="297"/>
      <c r="I171" s="297"/>
      <c r="J171" s="297"/>
      <c r="K171" s="275"/>
      <c r="L171" s="230" t="str">
        <f>IF(D171&lt;E171,A171,IF(OR(D171=E171),"spareggio",B171))</f>
        <v>Antonio Montaño</v>
      </c>
      <c r="M171" s="65"/>
      <c r="N171" s="140" t="str">
        <f>Open!L283</f>
        <v>Sergio Ramos</v>
      </c>
      <c r="O171" s="124"/>
      <c r="P171" s="125"/>
      <c r="Q171" s="125"/>
      <c r="R171" s="125"/>
    </row>
    <row r="172" spans="1:18" ht="13.5" customHeight="1" thickBot="1">
      <c r="A172" s="139" t="str">
        <f>N106</f>
        <v>Patrizio Lazzaretti</v>
      </c>
      <c r="B172" s="139" t="str">
        <f>N120</f>
        <v>Manfred Pawlica</v>
      </c>
      <c r="C172" s="142"/>
      <c r="D172" s="138">
        <f>IF(Turnidomenica!E362="","",Turnidomenica!E362)</f>
        <v>3</v>
      </c>
      <c r="E172" s="138">
        <f>IF(Turnidomenica!F362="","",Turnidomenica!F362)</f>
        <v>1</v>
      </c>
      <c r="F172" s="297" t="str">
        <f t="shared" si="35"/>
        <v>Patrizio Lazzaretti</v>
      </c>
      <c r="G172" s="297"/>
      <c r="H172" s="297"/>
      <c r="I172" s="297"/>
      <c r="J172" s="297"/>
      <c r="K172" s="275"/>
      <c r="L172" s="230" t="str">
        <f t="shared" ref="L172:L178" si="36">IF(D172&lt;E172,A172,IF(OR(D172=E172),"spareggio",B172))</f>
        <v>Manfred Pawlica</v>
      </c>
      <c r="M172" s="65"/>
      <c r="N172" s="140" t="str">
        <f>Open!L284</f>
        <v>Edoardo Bellotto</v>
      </c>
      <c r="P172" s="126"/>
      <c r="Q172" s="126"/>
    </row>
    <row r="173" spans="1:18" ht="13.5" customHeight="1" thickBot="1">
      <c r="A173" s="139" t="str">
        <f>N64</f>
        <v>Vicenç Prats</v>
      </c>
      <c r="B173" s="139" t="str">
        <f>F163</f>
        <v>Massimiliano Schiavone</v>
      </c>
      <c r="C173" s="223"/>
      <c r="D173" s="138">
        <f>IF(Turnidomenica!E363="","",Turnidomenica!E363)</f>
        <v>2</v>
      </c>
      <c r="E173" s="138">
        <f>IF(Turnidomenica!F363="","",Turnidomenica!F363)</f>
        <v>1</v>
      </c>
      <c r="F173" s="297" t="str">
        <f t="shared" si="35"/>
        <v>Vicenç Prats</v>
      </c>
      <c r="G173" s="297"/>
      <c r="H173" s="297"/>
      <c r="I173" s="297"/>
      <c r="J173" s="297"/>
      <c r="K173" s="275"/>
      <c r="L173" s="230" t="str">
        <f t="shared" si="36"/>
        <v>Massimiliano Schiavone</v>
      </c>
      <c r="M173" s="65"/>
      <c r="N173" s="140" t="str">
        <f>Open!L285</f>
        <v>Enrico Giannarelli</v>
      </c>
      <c r="P173" s="126"/>
      <c r="Q173" s="126"/>
    </row>
    <row r="174" spans="1:18" ht="13.5" customHeight="1" thickBot="1">
      <c r="A174" s="139" t="str">
        <f>N50</f>
        <v>Gunther Bamberzky</v>
      </c>
      <c r="B174" s="139" t="str">
        <f>F164</f>
        <v>Lucio Canicchio</v>
      </c>
      <c r="C174" s="223"/>
      <c r="D174" s="138">
        <f>IF(Turnidomenica!E364="","",Turnidomenica!E364)</f>
        <v>3</v>
      </c>
      <c r="E174" s="138">
        <f>IF(Turnidomenica!F364="","",Turnidomenica!F364)</f>
        <v>1</v>
      </c>
      <c r="F174" s="297" t="str">
        <f t="shared" si="35"/>
        <v>Gunther Bamberzky</v>
      </c>
      <c r="G174" s="297"/>
      <c r="H174" s="297"/>
      <c r="I174" s="297"/>
      <c r="J174" s="297"/>
      <c r="K174" s="275"/>
      <c r="L174" s="230" t="str">
        <f t="shared" si="36"/>
        <v>Lucio Canicchio</v>
      </c>
      <c r="M174" s="65"/>
      <c r="N174" s="140" t="str">
        <f>Open!L286</f>
        <v>Justin Leroy</v>
      </c>
      <c r="P174" s="126"/>
      <c r="Q174" s="126"/>
    </row>
    <row r="175" spans="1:18" ht="13.5" customHeight="1" thickBot="1">
      <c r="A175" s="139" t="str">
        <f>N36</f>
        <v>Daniel Scheen</v>
      </c>
      <c r="B175" s="139" t="str">
        <f>F165</f>
        <v>Karl-Heinz Haider</v>
      </c>
      <c r="C175" s="223"/>
      <c r="D175" s="138">
        <f>IF(Turnidomenica!E365="","",Turnidomenica!E365)</f>
        <v>2</v>
      </c>
      <c r="E175" s="138">
        <f>IF(Turnidomenica!F365="","",Turnidomenica!F365)</f>
        <v>1</v>
      </c>
      <c r="F175" s="297" t="str">
        <f t="shared" si="35"/>
        <v>Daniel Scheen</v>
      </c>
      <c r="G175" s="297"/>
      <c r="H175" s="297"/>
      <c r="I175" s="297"/>
      <c r="J175" s="297"/>
      <c r="K175" s="275"/>
      <c r="L175" s="230" t="str">
        <f t="shared" si="36"/>
        <v>Karl-Heinz Haider</v>
      </c>
      <c r="M175" s="65"/>
      <c r="N175" s="140" t="str">
        <f>Open!L295</f>
        <v>Alessandro Subazzoli</v>
      </c>
      <c r="P175" s="126"/>
      <c r="Q175" s="126"/>
    </row>
    <row r="176" spans="1:18" ht="13.5" customHeight="1" thickBot="1">
      <c r="A176" s="139" t="str">
        <f>N78</f>
        <v>Jason Pisani</v>
      </c>
      <c r="B176" s="139" t="str">
        <f>F166</f>
        <v>Filippo Sella</v>
      </c>
      <c r="C176" s="223"/>
      <c r="D176" s="138">
        <f>IF(Turnidomenica!E366="","",Turnidomenica!E366)</f>
        <v>3</v>
      </c>
      <c r="E176" s="138">
        <f>IF(Turnidomenica!F366="","",Turnidomenica!F366)</f>
        <v>4</v>
      </c>
      <c r="F176" s="297" t="str">
        <f t="shared" si="35"/>
        <v>Filippo Sella</v>
      </c>
      <c r="G176" s="297"/>
      <c r="H176" s="297"/>
      <c r="I176" s="297"/>
      <c r="J176" s="297"/>
      <c r="K176" s="275"/>
      <c r="L176" s="230" t="str">
        <f t="shared" si="36"/>
        <v>Jason Pisani</v>
      </c>
      <c r="M176" s="65"/>
      <c r="N176" s="140" t="str">
        <f>Open!L296</f>
        <v>Robert Lenz</v>
      </c>
      <c r="P176" s="126"/>
      <c r="Q176" s="126"/>
    </row>
    <row r="177" spans="1:17" ht="13.5" customHeight="1" thickBot="1">
      <c r="A177" s="139" t="str">
        <f>N92</f>
        <v>David Busch</v>
      </c>
      <c r="B177" s="139" t="str">
        <f>N134</f>
        <v>Claudio Dogali</v>
      </c>
      <c r="C177" s="223"/>
      <c r="D177" s="138">
        <f>IF(Turnidomenica!E367="","",Turnidomenica!E367)</f>
        <v>2</v>
      </c>
      <c r="E177" s="138">
        <f>IF(Turnidomenica!F367="","",Turnidomenica!F367)</f>
        <v>3</v>
      </c>
      <c r="F177" s="297" t="str">
        <f t="shared" si="35"/>
        <v>Claudio Dogali</v>
      </c>
      <c r="G177" s="297"/>
      <c r="H177" s="297"/>
      <c r="I177" s="297"/>
      <c r="J177" s="297"/>
      <c r="K177" s="275"/>
      <c r="L177" s="230" t="str">
        <f t="shared" si="36"/>
        <v>David Busch</v>
      </c>
      <c r="M177" s="65"/>
      <c r="N177" s="140" t="str">
        <f>Open!L297</f>
        <v>Matteo Ciccarelli</v>
      </c>
      <c r="P177" s="126"/>
      <c r="Q177" s="126"/>
    </row>
    <row r="178" spans="1:17" ht="13.5" customHeight="1" thickBot="1">
      <c r="A178" s="148" t="str">
        <f>N22</f>
        <v>Gianfranco Calonico</v>
      </c>
      <c r="B178" s="139" t="str">
        <f>F167</f>
        <v>Luis D. Lòpez</v>
      </c>
      <c r="C178" s="223"/>
      <c r="D178" s="138">
        <f>IF(Turnidomenica!E368="","",Turnidomenica!E368)</f>
        <v>2</v>
      </c>
      <c r="E178" s="138">
        <f>IF(Turnidomenica!F368="","",Turnidomenica!F368)</f>
        <v>1</v>
      </c>
      <c r="F178" s="297" t="str">
        <f t="shared" si="35"/>
        <v>Gianfranco Calonico</v>
      </c>
      <c r="G178" s="297"/>
      <c r="H178" s="297"/>
      <c r="I178" s="297"/>
      <c r="J178" s="297"/>
      <c r="K178" s="275"/>
      <c r="L178" s="230" t="str">
        <f t="shared" si="36"/>
        <v>Luis D. Lòpez</v>
      </c>
      <c r="M178" s="65"/>
      <c r="N178" s="140" t="str">
        <f>Open!L298</f>
        <v>Gerardo Patruno</v>
      </c>
      <c r="P178" s="126"/>
      <c r="Q178" s="126"/>
    </row>
    <row r="179" spans="1:17" ht="13.5" customHeight="1">
      <c r="A179" s="127"/>
      <c r="B179" s="127"/>
      <c r="P179" s="126"/>
      <c r="Q179" s="126"/>
    </row>
    <row r="180" spans="1:17" ht="19.5">
      <c r="A180" s="16" t="s">
        <v>722</v>
      </c>
      <c r="B180" s="84"/>
      <c r="C180" s="84"/>
      <c r="D180" s="84"/>
      <c r="E180" s="84"/>
      <c r="F180" s="84"/>
      <c r="G180" s="97"/>
      <c r="H180" s="98"/>
      <c r="I180" s="98"/>
      <c r="J180" s="98"/>
      <c r="K180" s="98"/>
      <c r="L180" s="98"/>
      <c r="M180" s="98"/>
      <c r="N180" s="215"/>
      <c r="P180" s="126"/>
      <c r="Q180" s="126"/>
    </row>
    <row r="181" spans="1:17" ht="13.5" customHeight="1" thickBot="1">
      <c r="A181" s="55" t="s">
        <v>764</v>
      </c>
      <c r="B181" s="55" t="s">
        <v>765</v>
      </c>
      <c r="C181" s="53"/>
      <c r="D181" s="286" t="s">
        <v>543</v>
      </c>
      <c r="E181" s="286"/>
      <c r="F181" s="287" t="s">
        <v>712</v>
      </c>
      <c r="G181" s="287"/>
      <c r="H181" s="287"/>
      <c r="I181" s="287"/>
      <c r="J181" s="287"/>
      <c r="K181" s="54"/>
      <c r="L181" s="54"/>
      <c r="M181" s="55"/>
      <c r="N181" s="213" t="s">
        <v>713</v>
      </c>
      <c r="P181" s="126"/>
      <c r="Q181" s="126"/>
    </row>
    <row r="182" spans="1:17" ht="13.5" customHeight="1" thickBot="1">
      <c r="A182" s="139" t="str">
        <f>F171</f>
        <v>Mario Camilleri</v>
      </c>
      <c r="B182" s="139" t="str">
        <f>F172</f>
        <v>Patrizio Lazzaretti</v>
      </c>
      <c r="C182" s="223"/>
      <c r="D182" s="138">
        <f>IF(Turnidomenica!E395="","",Turnidomenica!E395)</f>
        <v>3</v>
      </c>
      <c r="E182" s="138">
        <f>IF(Turnidomenica!F395="","",Turnidomenica!F395)</f>
        <v>2</v>
      </c>
      <c r="F182" s="288" t="str">
        <f>IF(D182&gt;E182,A182,IF(OR(D182=E182),"Spareggio",B182))</f>
        <v>Mario Camilleri</v>
      </c>
      <c r="G182" s="288"/>
      <c r="H182" s="288"/>
      <c r="I182" s="288"/>
      <c r="J182" s="288"/>
      <c r="K182" s="275"/>
      <c r="L182" s="230" t="str">
        <f>IF(D182&lt;E182,A182,IF(OR(D182=E182),"spareggio",B182))</f>
        <v>Patrizio Lazzaretti</v>
      </c>
      <c r="M182" s="65"/>
      <c r="N182" s="140" t="str">
        <f>L173</f>
        <v>Massimiliano Schiavone</v>
      </c>
      <c r="P182" s="126"/>
      <c r="Q182" s="126"/>
    </row>
    <row r="183" spans="1:17" ht="13.5" customHeight="1" thickBot="1">
      <c r="A183" s="139" t="str">
        <f>F173</f>
        <v>Vicenç Prats</v>
      </c>
      <c r="B183" s="139" t="str">
        <f>F174</f>
        <v>Gunther Bamberzky</v>
      </c>
      <c r="C183" s="142"/>
      <c r="D183" s="138">
        <f>IF(Turnidomenica!E396="","",Turnidomenica!E396)</f>
        <v>1</v>
      </c>
      <c r="E183" s="138">
        <f>IF(Turnidomenica!F396="","",Turnidomenica!F396)</f>
        <v>2</v>
      </c>
      <c r="F183" s="288" t="str">
        <f>IF(D183&gt;E183,A183,IF(OR(D183=E183),"Spareggio",B183))</f>
        <v>Gunther Bamberzky</v>
      </c>
      <c r="G183" s="288"/>
      <c r="H183" s="288"/>
      <c r="I183" s="288"/>
      <c r="J183" s="288"/>
      <c r="K183" s="275"/>
      <c r="L183" s="230" t="str">
        <f>IF(D183&lt;E183,A183,IF(OR(D183=E183),"spareggio",B183))</f>
        <v>Vicenç Prats</v>
      </c>
      <c r="M183" s="65"/>
      <c r="N183" s="140" t="str">
        <f>L174</f>
        <v>Lucio Canicchio</v>
      </c>
    </row>
    <row r="184" spans="1:17" ht="13.5" customHeight="1" thickBot="1">
      <c r="A184" s="139" t="str">
        <f>F175</f>
        <v>Daniel Scheen</v>
      </c>
      <c r="B184" s="139" t="str">
        <f>F176</f>
        <v>Filippo Sella</v>
      </c>
      <c r="C184" s="142"/>
      <c r="D184" s="138">
        <f>IF(Turnidomenica!E397="","",Turnidomenica!E397)</f>
        <v>4</v>
      </c>
      <c r="E184" s="138">
        <f>IF(Turnidomenica!F397="","",Turnidomenica!F397)</f>
        <v>1</v>
      </c>
      <c r="F184" s="288" t="str">
        <f>IF(D184&gt;E184,A184,IF(OR(D184=E184),"Spareggio",B184))</f>
        <v>Daniel Scheen</v>
      </c>
      <c r="G184" s="288"/>
      <c r="H184" s="288"/>
      <c r="I184" s="288"/>
      <c r="J184" s="288"/>
      <c r="K184" s="275"/>
      <c r="L184" s="230" t="str">
        <f>IF(D184&lt;E184,A184,IF(OR(D184=E184),"spareggio",B184))</f>
        <v>Filippo Sella</v>
      </c>
      <c r="M184" s="65"/>
      <c r="N184" s="140" t="str">
        <f>L175</f>
        <v>Karl-Heinz Haider</v>
      </c>
    </row>
    <row r="185" spans="1:17" ht="13.5" customHeight="1" thickBot="1">
      <c r="A185" s="139" t="str">
        <f>F177</f>
        <v>Claudio Dogali</v>
      </c>
      <c r="B185" s="139" t="str">
        <f>F178</f>
        <v>Gianfranco Calonico</v>
      </c>
      <c r="C185" s="142"/>
      <c r="D185" s="138">
        <f>IF(Turnidomenica!E398="","",Turnidomenica!E398)</f>
        <v>0</v>
      </c>
      <c r="E185" s="138">
        <f>IF(Turnidomenica!F398="","",Turnidomenica!F398)</f>
        <v>2</v>
      </c>
      <c r="F185" s="288" t="str">
        <f>IF(D185&gt;E185,A185,IF(OR(D185=E185),"Spareggio",B185))</f>
        <v>Gianfranco Calonico</v>
      </c>
      <c r="G185" s="288"/>
      <c r="H185" s="288"/>
      <c r="I185" s="288"/>
      <c r="J185" s="288"/>
      <c r="K185" s="275"/>
      <c r="L185" s="230" t="str">
        <f>IF(D185&lt;E185,A185,IF(OR(D185=E185),"spareggio",B185))</f>
        <v>Claudio Dogali</v>
      </c>
      <c r="M185" s="65"/>
      <c r="N185" s="140" t="str">
        <f>L176</f>
        <v>Jason Pisani</v>
      </c>
    </row>
    <row r="186" spans="1:17" ht="13.5" customHeight="1">
      <c r="A186" s="60"/>
      <c r="B186" s="60"/>
      <c r="C186" s="142"/>
      <c r="D186" s="59"/>
      <c r="E186" s="59"/>
      <c r="F186" s="61"/>
      <c r="G186" s="62"/>
      <c r="H186" s="63"/>
      <c r="I186" s="63"/>
      <c r="J186" s="63"/>
      <c r="K186" s="63"/>
      <c r="L186" s="63"/>
      <c r="M186" s="63"/>
      <c r="N186" s="216"/>
    </row>
    <row r="187" spans="1:17" ht="19.5">
      <c r="A187" s="96" t="s">
        <v>725</v>
      </c>
      <c r="B187" s="84"/>
      <c r="C187" s="84"/>
      <c r="D187" s="84"/>
      <c r="E187" s="84"/>
      <c r="F187" s="84"/>
      <c r="G187" s="97"/>
      <c r="H187" s="98"/>
      <c r="I187" s="98"/>
      <c r="J187" s="98"/>
      <c r="K187" s="98"/>
      <c r="L187" s="98"/>
      <c r="M187" s="98"/>
      <c r="N187" s="215"/>
    </row>
    <row r="188" spans="1:17" ht="12.75" customHeight="1" thickBot="1">
      <c r="A188" s="55" t="s">
        <v>764</v>
      </c>
      <c r="B188" s="55" t="s">
        <v>765</v>
      </c>
      <c r="C188" s="53"/>
      <c r="D188" s="286" t="s">
        <v>543</v>
      </c>
      <c r="E188" s="286"/>
      <c r="F188" s="287" t="s">
        <v>712</v>
      </c>
      <c r="G188" s="287"/>
      <c r="H188" s="287"/>
      <c r="I188" s="287"/>
      <c r="J188" s="287"/>
      <c r="K188" s="54"/>
      <c r="L188" s="54"/>
      <c r="M188" s="55"/>
      <c r="N188" s="213" t="s">
        <v>713</v>
      </c>
    </row>
    <row r="189" spans="1:17" ht="12.75" customHeight="1" thickBot="1">
      <c r="A189" s="139" t="str">
        <f>F182</f>
        <v>Mario Camilleri</v>
      </c>
      <c r="B189" s="139" t="str">
        <f>F183</f>
        <v>Gunther Bamberzky</v>
      </c>
      <c r="C189" s="106"/>
      <c r="D189" s="138">
        <f>IF(Turnidomenica!E418="","",Turnidomenica!E418)</f>
        <v>3</v>
      </c>
      <c r="E189" s="138">
        <f>IF(Turnidomenica!F418="","",Turnidomenica!F418)</f>
        <v>1</v>
      </c>
      <c r="F189" s="288" t="str">
        <f>IF(D189&gt;E189,A189,IF(OR(D189=E189),"Spareggio",B189))</f>
        <v>Mario Camilleri</v>
      </c>
      <c r="G189" s="288"/>
      <c r="H189" s="288"/>
      <c r="I189" s="288"/>
      <c r="J189" s="288"/>
      <c r="K189" s="275"/>
      <c r="L189" s="230" t="str">
        <f>IF(D189&lt;E189,A189,IF(OR(D189=E189),"spareggio",B189))</f>
        <v>Gunther Bamberzky</v>
      </c>
      <c r="M189" s="65"/>
      <c r="N189" s="140" t="str">
        <f>L182</f>
        <v>Patrizio Lazzaretti</v>
      </c>
    </row>
    <row r="190" spans="1:17" ht="13.5" thickBot="1">
      <c r="A190" s="139" t="str">
        <f>F184</f>
        <v>Daniel Scheen</v>
      </c>
      <c r="B190" s="139" t="str">
        <f>F185</f>
        <v>Gianfranco Calonico</v>
      </c>
      <c r="C190" s="141"/>
      <c r="D190" s="138">
        <f>IF(Turnidomenica!E419="","",Turnidomenica!E419)</f>
        <v>1</v>
      </c>
      <c r="E190" s="138">
        <f>IF(Turnidomenica!F419="","",Turnidomenica!F419)</f>
        <v>6</v>
      </c>
      <c r="F190" s="288" t="str">
        <f>IF(D190&gt;E190,A190,IF(OR(D190=E190),"Spareggio",B190))</f>
        <v>Gianfranco Calonico</v>
      </c>
      <c r="G190" s="288"/>
      <c r="H190" s="288"/>
      <c r="I190" s="288"/>
      <c r="J190" s="288"/>
      <c r="K190" s="275"/>
      <c r="L190" s="230" t="str">
        <f>IF(D190&lt;E190,A190,IF(OR(D190=E190),"spareggio",B190))</f>
        <v>Daniel Scheen</v>
      </c>
      <c r="M190" s="65"/>
      <c r="N190" s="140" t="str">
        <f>L183</f>
        <v>Vicenç Prats</v>
      </c>
    </row>
    <row r="191" spans="1:17">
      <c r="A191" s="64"/>
      <c r="B191" s="64"/>
      <c r="C191" s="106"/>
      <c r="D191" s="37"/>
      <c r="E191" s="37"/>
      <c r="F191" s="275"/>
      <c r="G191" s="275"/>
      <c r="H191" s="275"/>
      <c r="I191" s="275"/>
      <c r="J191" s="275"/>
      <c r="K191" s="275"/>
      <c r="L191" s="275"/>
      <c r="M191" s="65"/>
      <c r="N191" s="62"/>
    </row>
    <row r="192" spans="1:17" ht="19.5">
      <c r="A192" s="96" t="s">
        <v>772</v>
      </c>
      <c r="B192" s="84"/>
      <c r="C192" s="84"/>
      <c r="D192" s="84"/>
      <c r="E192" s="84"/>
      <c r="F192" s="84"/>
      <c r="G192" s="97"/>
      <c r="H192" s="98"/>
      <c r="I192" s="98"/>
      <c r="J192" s="98"/>
      <c r="K192" s="98"/>
      <c r="L192" s="98"/>
      <c r="M192" s="98"/>
      <c r="N192" s="215"/>
    </row>
    <row r="193" spans="1:14" ht="13.5" thickBot="1">
      <c r="A193" s="55" t="s">
        <v>764</v>
      </c>
      <c r="B193" s="55" t="s">
        <v>765</v>
      </c>
      <c r="C193" s="66"/>
      <c r="D193" s="286" t="s">
        <v>543</v>
      </c>
      <c r="E193" s="286"/>
      <c r="F193" s="287" t="s">
        <v>768</v>
      </c>
      <c r="G193" s="287"/>
      <c r="H193" s="287"/>
      <c r="I193" s="287"/>
      <c r="J193" s="287"/>
      <c r="K193" s="54"/>
      <c r="L193" s="54"/>
      <c r="M193" s="55"/>
      <c r="N193" s="213" t="s">
        <v>713</v>
      </c>
    </row>
    <row r="194" spans="1:14" ht="13.5" thickBot="1">
      <c r="A194" s="139" t="str">
        <f>F189</f>
        <v>Mario Camilleri</v>
      </c>
      <c r="B194" s="139" t="str">
        <f>F190</f>
        <v>Gianfranco Calonico</v>
      </c>
      <c r="C194" s="223"/>
      <c r="D194" s="138">
        <f>IF(Turnidomenica!E430="","",Turnidomenica!E430)</f>
        <v>1</v>
      </c>
      <c r="E194" s="138">
        <f>IF(Turnidomenica!F430="","",Turnidomenica!F430)</f>
        <v>2</v>
      </c>
      <c r="F194" s="288" t="str">
        <f>IF(D194&gt;E194,A194,IF(OR(D194=E194),"Spareggio",B194))</f>
        <v>Gianfranco Calonico</v>
      </c>
      <c r="G194" s="288"/>
      <c r="H194" s="288"/>
      <c r="I194" s="288"/>
      <c r="J194" s="288"/>
      <c r="K194" s="275"/>
      <c r="L194" s="230" t="str">
        <f>IF(D194&lt;E194,A194,IF(OR(D194=E194),"spareggio",B194))</f>
        <v>Mario Camilleri</v>
      </c>
      <c r="M194" s="65"/>
      <c r="N194" s="140" t="str">
        <f>L190</f>
        <v>Daniel Scheen</v>
      </c>
    </row>
    <row r="195" spans="1:14">
      <c r="A195" s="64"/>
      <c r="B195" s="64"/>
      <c r="C195" s="106"/>
      <c r="D195" s="37"/>
      <c r="E195" s="37"/>
      <c r="F195" s="275"/>
      <c r="G195" s="275"/>
      <c r="H195" s="275"/>
      <c r="I195" s="275"/>
      <c r="J195" s="275"/>
      <c r="K195" s="275"/>
      <c r="L195" s="275"/>
      <c r="M195" s="65"/>
      <c r="N195" s="62"/>
    </row>
    <row r="197" spans="1:14" ht="12.75" customHeight="1">
      <c r="A197" s="299" t="s">
        <v>727</v>
      </c>
      <c r="B197" s="299"/>
      <c r="C197" s="299"/>
      <c r="D197" s="299"/>
      <c r="E197" s="299"/>
      <c r="F197" s="299"/>
      <c r="G197" s="299"/>
      <c r="H197" s="299"/>
      <c r="I197" s="299"/>
      <c r="J197" s="299"/>
      <c r="K197" s="299"/>
      <c r="L197" s="299"/>
      <c r="M197" s="299"/>
      <c r="N197" s="299"/>
    </row>
    <row r="198" spans="1:14" ht="12.75" customHeight="1">
      <c r="A198" s="299"/>
      <c r="B198" s="299"/>
      <c r="C198" s="299"/>
      <c r="D198" s="299"/>
      <c r="E198" s="299"/>
      <c r="F198" s="299"/>
      <c r="G198" s="299"/>
      <c r="H198" s="299"/>
      <c r="I198" s="299"/>
      <c r="J198" s="299"/>
      <c r="K198" s="299"/>
      <c r="L198" s="299"/>
      <c r="M198" s="299"/>
      <c r="N198" s="299"/>
    </row>
    <row r="199" spans="1:14" ht="12.75" customHeight="1">
      <c r="A199" s="164"/>
      <c r="B199" s="164"/>
      <c r="C199" s="164"/>
      <c r="D199" s="164"/>
      <c r="E199" s="164"/>
      <c r="F199" s="164"/>
      <c r="G199" s="164"/>
      <c r="H199" s="164"/>
      <c r="I199" s="164"/>
      <c r="J199" s="164"/>
      <c r="K199" s="164"/>
      <c r="L199" s="164"/>
      <c r="M199" s="164"/>
      <c r="N199" s="164"/>
    </row>
    <row r="200" spans="1:14" ht="19.5" customHeight="1">
      <c r="A200" s="107" t="s">
        <v>763</v>
      </c>
      <c r="B200" s="108"/>
      <c r="C200" s="108"/>
      <c r="D200" s="108"/>
      <c r="E200" s="108"/>
      <c r="F200" s="108"/>
      <c r="G200" s="109"/>
      <c r="H200" s="110"/>
      <c r="I200" s="110"/>
      <c r="J200" s="110"/>
      <c r="K200" s="110"/>
      <c r="L200" s="110"/>
      <c r="M200" s="110"/>
      <c r="N200" s="114"/>
    </row>
    <row r="201" spans="1:14" ht="12.75" customHeight="1" thickBot="1">
      <c r="A201" s="55" t="s">
        <v>764</v>
      </c>
      <c r="B201" s="55" t="s">
        <v>765</v>
      </c>
      <c r="C201" s="53"/>
      <c r="D201" s="300" t="s">
        <v>543</v>
      </c>
      <c r="E201" s="300"/>
      <c r="F201" s="287" t="s">
        <v>712</v>
      </c>
      <c r="G201" s="287"/>
      <c r="H201" s="287"/>
      <c r="I201" s="287"/>
      <c r="J201" s="287"/>
      <c r="K201" s="54"/>
      <c r="L201" s="54"/>
      <c r="M201" s="55"/>
      <c r="N201" s="213" t="s">
        <v>713</v>
      </c>
    </row>
    <row r="202" spans="1:14" ht="12.75" customHeight="1" thickBot="1">
      <c r="A202" s="139" t="str">
        <f>N39</f>
        <v>Thomas Vulpes</v>
      </c>
      <c r="B202" s="139" t="str">
        <f>N137</f>
        <v>Andres Jung Senior</v>
      </c>
      <c r="C202" s="141"/>
      <c r="D202" s="138">
        <f>IF(Turnidomenica!E285="","",Turnidomenica!E285)</f>
        <v>0</v>
      </c>
      <c r="E202" s="138">
        <f>IF(Turnidomenica!F285="","",Turnidomenica!F285)</f>
        <v>5</v>
      </c>
      <c r="F202" s="298" t="str">
        <f t="shared" ref="F202:F207" si="37">IF(D202&gt;E202,A202,IF(OR(D202=E202),"Spareggio",B202))</f>
        <v>Andres Jung Senior</v>
      </c>
      <c r="G202" s="297"/>
      <c r="H202" s="297"/>
      <c r="I202" s="297"/>
      <c r="J202" s="297"/>
      <c r="K202" s="275"/>
      <c r="L202" s="230" t="str">
        <f t="shared" ref="L202:L207" si="38">IF(D202&lt;E202,A202,IF(OR(D202=E202),"spareggio",B202))</f>
        <v>Thomas Vulpes</v>
      </c>
      <c r="M202" s="65"/>
      <c r="N202" s="140" t="str">
        <f>N8</f>
        <v>Antonio Montaño</v>
      </c>
    </row>
    <row r="203" spans="1:14" ht="12.75" customHeight="1" thickBot="1">
      <c r="A203" s="139" t="str">
        <f>N25</f>
        <v>Giorgio Manfioletti</v>
      </c>
      <c r="B203" s="139" t="str">
        <f>N95</f>
        <v>Klaus Fritz</v>
      </c>
      <c r="C203" s="142"/>
      <c r="D203" s="138">
        <f>IF(Turnidomenica!E286="","",Turnidomenica!E286)</f>
        <v>2</v>
      </c>
      <c r="E203" s="138">
        <f>IF(Turnidomenica!F286="","",Turnidomenica!F286)</f>
        <v>0</v>
      </c>
      <c r="F203" s="298" t="str">
        <f t="shared" si="37"/>
        <v>Giorgio Manfioletti</v>
      </c>
      <c r="G203" s="297"/>
      <c r="H203" s="297"/>
      <c r="I203" s="297"/>
      <c r="J203" s="297"/>
      <c r="K203" s="275"/>
      <c r="L203" s="230" t="str">
        <f t="shared" si="38"/>
        <v>Klaus Fritz</v>
      </c>
      <c r="M203" s="65"/>
      <c r="N203" s="140" t="str">
        <f>N9</f>
        <v>Karl-Heinz Haider</v>
      </c>
    </row>
    <row r="204" spans="1:14" ht="12.75" customHeight="1" thickBot="1">
      <c r="A204" s="139" t="str">
        <f>N81</f>
        <v>Andrea Morosini</v>
      </c>
      <c r="B204" s="139" t="str">
        <f>N151</f>
        <v>Nico Lucchesi</v>
      </c>
      <c r="C204" s="241"/>
      <c r="D204" s="138">
        <f>IF(Turnidomenica!E287="","",Turnidomenica!E287)</f>
        <v>0</v>
      </c>
      <c r="E204" s="138">
        <f>IF(Turnidomenica!F287="","",Turnidomenica!F287)</f>
        <v>3</v>
      </c>
      <c r="F204" s="298" t="str">
        <f t="shared" si="37"/>
        <v>Nico Lucchesi</v>
      </c>
      <c r="G204" s="297"/>
      <c r="H204" s="297"/>
      <c r="I204" s="297"/>
      <c r="J204" s="297"/>
      <c r="K204" s="275"/>
      <c r="L204" s="230" t="str">
        <f t="shared" si="38"/>
        <v>Andrea Morosini</v>
      </c>
      <c r="M204" s="65"/>
      <c r="N204" s="140" t="str">
        <f>N22</f>
        <v>Gianfranco Calonico</v>
      </c>
    </row>
    <row r="205" spans="1:14" ht="12.75" customHeight="1" thickBot="1">
      <c r="A205" s="139" t="str">
        <f>N11</f>
        <v>Marco Trevisan</v>
      </c>
      <c r="B205" s="139" t="str">
        <f>N109</f>
        <v>Francesco Riccobene</v>
      </c>
      <c r="C205" s="241"/>
      <c r="D205" s="138">
        <f>IF(Turnidomenica!E288="","",Turnidomenica!E288)</f>
        <v>2</v>
      </c>
      <c r="E205" s="138">
        <f>IF(Turnidomenica!F288="","",Turnidomenica!F288)</f>
        <v>1</v>
      </c>
      <c r="F205" s="298" t="str">
        <f t="shared" si="37"/>
        <v>Marco Trevisan</v>
      </c>
      <c r="G205" s="297"/>
      <c r="H205" s="297"/>
      <c r="I205" s="297"/>
      <c r="J205" s="297"/>
      <c r="K205" s="275"/>
      <c r="L205" s="230" t="str">
        <f t="shared" si="38"/>
        <v>Francesco Riccobene</v>
      </c>
      <c r="M205" s="65"/>
      <c r="N205" s="140" t="str">
        <f>N23</f>
        <v>Massimiliano Schiavone</v>
      </c>
    </row>
    <row r="206" spans="1:14" ht="12.75" customHeight="1" thickBot="1">
      <c r="A206" s="139" t="str">
        <f>N150</f>
        <v>Thierry Vivron</v>
      </c>
      <c r="B206" s="139" t="str">
        <f>N67</f>
        <v>Riccardo Marinucci</v>
      </c>
      <c r="C206" s="241"/>
      <c r="D206" s="138">
        <f>IF(Turnidomenica!E289="","",Turnidomenica!E289)</f>
        <v>5</v>
      </c>
      <c r="E206" s="138">
        <f>IF(Turnidomenica!F289="","",Turnidomenica!F289)</f>
        <v>0</v>
      </c>
      <c r="F206" s="298" t="str">
        <f t="shared" si="37"/>
        <v>Thierry Vivron</v>
      </c>
      <c r="G206" s="297"/>
      <c r="H206" s="297"/>
      <c r="I206" s="297"/>
      <c r="J206" s="297"/>
      <c r="K206" s="275"/>
      <c r="L206" s="230" t="str">
        <f t="shared" si="38"/>
        <v>Riccardo Marinucci</v>
      </c>
      <c r="M206" s="65"/>
      <c r="N206" s="140" t="str">
        <f>N36</f>
        <v>Daniel Scheen</v>
      </c>
    </row>
    <row r="207" spans="1:14" ht="12.75" customHeight="1" thickBot="1">
      <c r="A207" s="139" t="str">
        <f>N53</f>
        <v>Gianfranco Savastio</v>
      </c>
      <c r="B207" s="139" t="str">
        <f>N123</f>
        <v>Hans Ruf</v>
      </c>
      <c r="C207" s="241"/>
      <c r="D207" s="138">
        <f>IF(Turnidomenica!E290="","",Turnidomenica!E290)</f>
        <v>3</v>
      </c>
      <c r="E207" s="138">
        <f>IF(Turnidomenica!F290="","",Turnidomenica!F290)</f>
        <v>0</v>
      </c>
      <c r="F207" s="298" t="str">
        <f t="shared" si="37"/>
        <v>Gianfranco Savastio</v>
      </c>
      <c r="G207" s="297"/>
      <c r="H207" s="297"/>
      <c r="I207" s="297"/>
      <c r="J207" s="297"/>
      <c r="K207" s="275"/>
      <c r="L207" s="230" t="str">
        <f t="shared" si="38"/>
        <v>Hans Ruf</v>
      </c>
      <c r="M207" s="65"/>
      <c r="N207" s="140" t="str">
        <f>N37</f>
        <v>Gianfranco Mastrantuono</v>
      </c>
    </row>
    <row r="208" spans="1:14" ht="12.75" customHeight="1">
      <c r="A208" s="164"/>
      <c r="B208" s="164"/>
      <c r="C208" s="164"/>
      <c r="D208" s="164"/>
      <c r="E208" s="164"/>
      <c r="F208" s="164"/>
      <c r="G208" s="164"/>
      <c r="H208" s="164"/>
      <c r="I208" s="164"/>
      <c r="J208" s="164"/>
      <c r="K208" s="164"/>
      <c r="L208" s="164"/>
      <c r="M208" s="164"/>
      <c r="N208" s="164"/>
    </row>
    <row r="209" spans="1:14" ht="19.5">
      <c r="A209" s="107" t="s">
        <v>709</v>
      </c>
      <c r="B209" s="108"/>
      <c r="C209" s="108"/>
      <c r="D209" s="108"/>
      <c r="E209" s="108"/>
      <c r="F209" s="108"/>
      <c r="G209" s="109"/>
      <c r="H209" s="110"/>
      <c r="I209" s="110"/>
      <c r="J209" s="110"/>
      <c r="K209" s="110"/>
      <c r="L209" s="110"/>
      <c r="M209" s="110"/>
      <c r="N209" s="114"/>
    </row>
    <row r="210" spans="1:14" ht="13.5" customHeight="1" thickBot="1">
      <c r="A210" s="55" t="s">
        <v>764</v>
      </c>
      <c r="B210" s="55" t="s">
        <v>765</v>
      </c>
      <c r="C210" s="53"/>
      <c r="D210" s="300" t="s">
        <v>543</v>
      </c>
      <c r="E210" s="300"/>
      <c r="F210" s="287" t="s">
        <v>712</v>
      </c>
      <c r="G210" s="287"/>
      <c r="H210" s="287"/>
      <c r="I210" s="287"/>
      <c r="J210" s="287"/>
      <c r="K210" s="54"/>
      <c r="L210" s="54"/>
      <c r="M210" s="55"/>
      <c r="N210" s="213" t="s">
        <v>713</v>
      </c>
    </row>
    <row r="211" spans="1:14" ht="13.5" customHeight="1" thickBot="1">
      <c r="A211" s="139" t="str">
        <f>N10</f>
        <v>Fabio Stellato</v>
      </c>
      <c r="B211" s="139" t="str">
        <f>F202</f>
        <v>Andres Jung Senior</v>
      </c>
      <c r="C211" s="141"/>
      <c r="D211" s="138">
        <f>IF(Turnidomenica!E369="","",Turnidomenica!E369)</f>
        <v>5</v>
      </c>
      <c r="E211" s="138">
        <f>IF(Turnidomenica!F369="","",Turnidomenica!F369)</f>
        <v>0</v>
      </c>
      <c r="F211" s="298" t="str">
        <f t="shared" ref="F211:F218" si="39">IF(D211&gt;E211,A211,IF(OR(D211=E211),"Spareggio",B211))</f>
        <v>Fabio Stellato</v>
      </c>
      <c r="G211" s="297"/>
      <c r="H211" s="297"/>
      <c r="I211" s="297"/>
      <c r="J211" s="297"/>
      <c r="K211" s="275"/>
      <c r="L211" s="230" t="str">
        <f t="shared" ref="L211:L218" si="40">IF(D211&lt;E211,A211,IF(OR(D211=E211),"spareggio",B211))</f>
        <v>Andres Jung Senior</v>
      </c>
      <c r="M211" s="65"/>
      <c r="N211" s="140" t="str">
        <f t="shared" ref="N211:N216" si="41">L162</f>
        <v>Gianfranco Mastrantuono</v>
      </c>
    </row>
    <row r="212" spans="1:14" ht="13.5" customHeight="1" thickBot="1">
      <c r="A212" s="139" t="str">
        <f>N108</f>
        <v>Michele Giudice</v>
      </c>
      <c r="B212" s="139" t="str">
        <f>N122</f>
        <v>Pietro Bonfante</v>
      </c>
      <c r="C212" s="142"/>
      <c r="D212" s="138">
        <f>IF(Turnidomenica!E370="","",Turnidomenica!E370)</f>
        <v>5</v>
      </c>
      <c r="E212" s="138">
        <f>IF(Turnidomenica!F370="","",Turnidomenica!F370)</f>
        <v>1</v>
      </c>
      <c r="F212" s="298" t="str">
        <f t="shared" si="39"/>
        <v>Michele Giudice</v>
      </c>
      <c r="G212" s="297"/>
      <c r="H212" s="297"/>
      <c r="I212" s="297"/>
      <c r="J212" s="297"/>
      <c r="K212" s="275"/>
      <c r="L212" s="230" t="str">
        <f t="shared" si="40"/>
        <v>Pietro Bonfante</v>
      </c>
      <c r="M212" s="65"/>
      <c r="N212" s="140" t="str">
        <f t="shared" si="41"/>
        <v>Joseph Mifsud</v>
      </c>
    </row>
    <row r="213" spans="1:14" ht="13.5" customHeight="1" thickBot="1">
      <c r="A213" s="139" t="str">
        <f>N66</f>
        <v>Eric Naszalyi</v>
      </c>
      <c r="B213" s="139" t="str">
        <f>F203</f>
        <v>Giorgio Manfioletti</v>
      </c>
      <c r="C213" s="241"/>
      <c r="D213" s="138">
        <f>IF(Turnidomenica!E371="","",Turnidomenica!E371)</f>
        <v>7</v>
      </c>
      <c r="E213" s="138">
        <f>IF(Turnidomenica!F371="","",Turnidomenica!F371)</f>
        <v>2</v>
      </c>
      <c r="F213" s="298" t="str">
        <f t="shared" si="39"/>
        <v>Eric Naszalyi</v>
      </c>
      <c r="G213" s="297"/>
      <c r="H213" s="297"/>
      <c r="I213" s="297"/>
      <c r="J213" s="297"/>
      <c r="K213" s="275"/>
      <c r="L213" s="230" t="str">
        <f t="shared" si="40"/>
        <v>Giorgio Manfioletti</v>
      </c>
      <c r="M213" s="65"/>
      <c r="N213" s="140" t="str">
        <f t="shared" si="41"/>
        <v>Ferran Coll</v>
      </c>
    </row>
    <row r="214" spans="1:14" ht="13.5" customHeight="1" thickBot="1">
      <c r="A214" s="139" t="str">
        <f>N52</f>
        <v>Carlo Alessi</v>
      </c>
      <c r="B214" s="139" t="str">
        <f>F204</f>
        <v>Nico Lucchesi</v>
      </c>
      <c r="C214" s="241"/>
      <c r="D214" s="138">
        <f>IF(Turnidomenica!E372="","",Turnidomenica!E372)</f>
        <v>4</v>
      </c>
      <c r="E214" s="138">
        <f>IF(Turnidomenica!F372="","",Turnidomenica!F372)</f>
        <v>3</v>
      </c>
      <c r="F214" s="298" t="str">
        <f t="shared" si="39"/>
        <v>Carlo Alessi</v>
      </c>
      <c r="G214" s="297"/>
      <c r="H214" s="297"/>
      <c r="I214" s="297"/>
      <c r="J214" s="297"/>
      <c r="K214" s="275"/>
      <c r="L214" s="230" t="str">
        <f t="shared" si="40"/>
        <v>Nico Lucchesi</v>
      </c>
      <c r="M214" s="65"/>
      <c r="N214" s="140" t="str">
        <f t="shared" si="41"/>
        <v>Luis Felipe Mendez</v>
      </c>
    </row>
    <row r="215" spans="1:14" ht="13.5" customHeight="1" thickBot="1">
      <c r="A215" s="139" t="str">
        <f>N38</f>
        <v>Massimo Conti</v>
      </c>
      <c r="B215" s="139" t="str">
        <f>F205</f>
        <v>Marco Trevisan</v>
      </c>
      <c r="C215" s="241"/>
      <c r="D215" s="138">
        <f>IF(Turnidomenica!E373="","",Turnidomenica!E373)</f>
        <v>4</v>
      </c>
      <c r="E215" s="138">
        <f>IF(Turnidomenica!F373="","",Turnidomenica!F373)</f>
        <v>2</v>
      </c>
      <c r="F215" s="298" t="str">
        <f t="shared" si="39"/>
        <v>Massimo Conti</v>
      </c>
      <c r="G215" s="297"/>
      <c r="H215" s="297"/>
      <c r="I215" s="297"/>
      <c r="J215" s="297"/>
      <c r="K215" s="275"/>
      <c r="L215" s="230" t="str">
        <f t="shared" si="40"/>
        <v>Marco Trevisan</v>
      </c>
      <c r="M215" s="65"/>
      <c r="N215" s="140" t="str">
        <f t="shared" si="41"/>
        <v>Giuseppe Battaglia</v>
      </c>
    </row>
    <row r="216" spans="1:14" ht="13.5" customHeight="1" thickBot="1">
      <c r="A216" s="139" t="str">
        <f>N80</f>
        <v>Claudio Colpani</v>
      </c>
      <c r="B216" s="139" t="str">
        <f>F206</f>
        <v>Thierry Vivron</v>
      </c>
      <c r="C216" s="241"/>
      <c r="D216" s="138">
        <f>IF(Turnidomenica!E374="","",Turnidomenica!E374)</f>
        <v>4</v>
      </c>
      <c r="E216" s="138">
        <f>IF(Turnidomenica!F374="","",Turnidomenica!F374)</f>
        <v>1</v>
      </c>
      <c r="F216" s="298" t="str">
        <f t="shared" si="39"/>
        <v>Claudio Colpani</v>
      </c>
      <c r="G216" s="297"/>
      <c r="H216" s="297"/>
      <c r="I216" s="297"/>
      <c r="J216" s="297"/>
      <c r="K216" s="275"/>
      <c r="L216" s="230" t="str">
        <f t="shared" si="40"/>
        <v>Thierry Vivron</v>
      </c>
      <c r="M216" s="65"/>
      <c r="N216" s="140" t="str">
        <f t="shared" si="41"/>
        <v>Massimiliano Croatti</v>
      </c>
    </row>
    <row r="217" spans="1:14" ht="13.5" customHeight="1" thickBot="1">
      <c r="A217" s="139" t="str">
        <f>N94</f>
        <v>Mario Corradi</v>
      </c>
      <c r="B217" s="139" t="str">
        <f>N136</f>
        <v>Luca Bisio</v>
      </c>
      <c r="C217" s="241"/>
      <c r="D217" s="138">
        <f>IF(Turnidomenica!E375="","",Turnidomenica!E375)</f>
        <v>0</v>
      </c>
      <c r="E217" s="138">
        <f>IF(Turnidomenica!F375="","",Turnidomenica!F375)</f>
        <v>1</v>
      </c>
      <c r="F217" s="298" t="str">
        <f t="shared" si="39"/>
        <v>Luca Bisio</v>
      </c>
      <c r="G217" s="297"/>
      <c r="H217" s="297"/>
      <c r="I217" s="297"/>
      <c r="J217" s="297"/>
      <c r="K217" s="275"/>
      <c r="L217" s="230" t="str">
        <f t="shared" si="40"/>
        <v>Mario Corradi</v>
      </c>
      <c r="M217" s="65"/>
      <c r="N217" s="140" t="s">
        <v>774</v>
      </c>
    </row>
    <row r="218" spans="1:14" ht="13.5" customHeight="1" thickBot="1">
      <c r="A218" s="139" t="str">
        <f>N24</f>
        <v>Titi Giaux</v>
      </c>
      <c r="B218" s="139" t="str">
        <f>F207</f>
        <v>Gianfranco Savastio</v>
      </c>
      <c r="C218" s="241"/>
      <c r="D218" s="138">
        <f>IF(Turnidomenica!E376="","",Turnidomenica!E376)</f>
        <v>5</v>
      </c>
      <c r="E218" s="138">
        <f>IF(Turnidomenica!F376="","",Turnidomenica!F376)</f>
        <v>0</v>
      </c>
      <c r="F218" s="298" t="str">
        <f t="shared" si="39"/>
        <v>Titi Giaux</v>
      </c>
      <c r="G218" s="297"/>
      <c r="H218" s="297"/>
      <c r="I218" s="297"/>
      <c r="J218" s="297"/>
      <c r="K218" s="275"/>
      <c r="L218" s="230" t="str">
        <f t="shared" si="40"/>
        <v>Gianfranco Savastio</v>
      </c>
      <c r="M218" s="65"/>
      <c r="N218" s="140" t="s">
        <v>774</v>
      </c>
    </row>
    <row r="219" spans="1:14" ht="13.5" customHeight="1"/>
    <row r="220" spans="1:14" ht="19.5" customHeight="1">
      <c r="A220" s="107" t="s">
        <v>722</v>
      </c>
      <c r="B220" s="108"/>
      <c r="C220" s="108"/>
      <c r="D220" s="108"/>
      <c r="E220" s="108"/>
      <c r="F220" s="108"/>
      <c r="G220" s="109"/>
      <c r="H220" s="110"/>
      <c r="I220" s="110"/>
      <c r="J220" s="110"/>
      <c r="K220" s="110"/>
      <c r="L220" s="110"/>
      <c r="M220" s="110"/>
      <c r="N220" s="114"/>
    </row>
    <row r="221" spans="1:14" ht="13.5" customHeight="1" thickBot="1">
      <c r="A221" s="55" t="s">
        <v>764</v>
      </c>
      <c r="B221" s="55" t="s">
        <v>765</v>
      </c>
      <c r="C221" s="53"/>
      <c r="D221" s="286" t="s">
        <v>543</v>
      </c>
      <c r="E221" s="286"/>
      <c r="F221" s="287" t="s">
        <v>712</v>
      </c>
      <c r="G221" s="287"/>
      <c r="H221" s="287"/>
      <c r="I221" s="287"/>
      <c r="J221" s="287"/>
      <c r="K221" s="54"/>
      <c r="L221" s="54"/>
      <c r="M221" s="55"/>
      <c r="N221" s="213" t="s">
        <v>713</v>
      </c>
    </row>
    <row r="222" spans="1:14" ht="13.5" customHeight="1" thickBot="1">
      <c r="A222" s="139" t="str">
        <f>F211</f>
        <v>Fabio Stellato</v>
      </c>
      <c r="B222" s="139" t="str">
        <f>F212</f>
        <v>Michele Giudice</v>
      </c>
      <c r="C222" s="141"/>
      <c r="D222" s="138">
        <f>IF(Turnidomenica!E399="","",Turnidomenica!E399)</f>
        <v>2</v>
      </c>
      <c r="E222" s="138">
        <f>IF(Turnidomenica!F399="","",Turnidomenica!F399)</f>
        <v>1</v>
      </c>
      <c r="F222" s="288" t="str">
        <f>IF(D222&gt;E222,A222,IF(OR(D222=E222),"Spareggio",B222))</f>
        <v>Fabio Stellato</v>
      </c>
      <c r="G222" s="288"/>
      <c r="H222" s="288"/>
      <c r="I222" s="288"/>
      <c r="J222" s="288"/>
      <c r="K222" s="275"/>
      <c r="L222" s="230" t="str">
        <f>IF(D222&lt;E222,A222,IF(OR(D222=E222),"spareggio",B222))</f>
        <v>Michele Giudice</v>
      </c>
      <c r="M222" s="65"/>
      <c r="N222" s="140" t="str">
        <f>L213</f>
        <v>Giorgio Manfioletti</v>
      </c>
    </row>
    <row r="223" spans="1:14" ht="13.5" customHeight="1" thickBot="1">
      <c r="A223" s="139" t="str">
        <f>F213</f>
        <v>Eric Naszalyi</v>
      </c>
      <c r="B223" s="139" t="str">
        <f>F214</f>
        <v>Carlo Alessi</v>
      </c>
      <c r="C223" s="142"/>
      <c r="D223" s="138">
        <f>IF(Turnidomenica!E400="","",Turnidomenica!E400)</f>
        <v>1</v>
      </c>
      <c r="E223" s="138">
        <f>IF(Turnidomenica!F400="","",Turnidomenica!F400)</f>
        <v>8</v>
      </c>
      <c r="F223" s="288" t="str">
        <f>IF(D223&gt;E223,A223,IF(OR(D223=E223),"Spareggio",B223))</f>
        <v>Carlo Alessi</v>
      </c>
      <c r="G223" s="288"/>
      <c r="H223" s="288"/>
      <c r="I223" s="288"/>
      <c r="J223" s="288"/>
      <c r="K223" s="275"/>
      <c r="L223" s="230" t="str">
        <f>IF(D223&lt;E223,A223,IF(OR(D223=E223),"spareggio",B223))</f>
        <v>Eric Naszalyi</v>
      </c>
      <c r="M223" s="65"/>
      <c r="N223" s="140" t="str">
        <f>L214</f>
        <v>Nico Lucchesi</v>
      </c>
    </row>
    <row r="224" spans="1:14" ht="13.5" customHeight="1" thickBot="1">
      <c r="A224" s="139" t="str">
        <f>F215</f>
        <v>Massimo Conti</v>
      </c>
      <c r="B224" s="139" t="str">
        <f>F216</f>
        <v>Claudio Colpani</v>
      </c>
      <c r="C224" s="141"/>
      <c r="D224" s="138">
        <f>IF(Turnidomenica!E401="","",Turnidomenica!E401)</f>
        <v>2</v>
      </c>
      <c r="E224" s="138">
        <f>IF(Turnidomenica!F401="","",Turnidomenica!F401)</f>
        <v>1</v>
      </c>
      <c r="F224" s="288" t="str">
        <f>IF(D224&gt;E224,A224,IF(OR(D224=E224),"Spareggio",B224))</f>
        <v>Massimo Conti</v>
      </c>
      <c r="G224" s="288"/>
      <c r="H224" s="288"/>
      <c r="I224" s="288"/>
      <c r="J224" s="288"/>
      <c r="K224" s="275"/>
      <c r="L224" s="230" t="str">
        <f>IF(D224&lt;E224,A224,IF(OR(D224=E224),"spareggio",B224))</f>
        <v>Claudio Colpani</v>
      </c>
      <c r="M224" s="65"/>
      <c r="N224" s="140" t="str">
        <f>L215</f>
        <v>Marco Trevisan</v>
      </c>
    </row>
    <row r="225" spans="1:14" ht="13.5" customHeight="1" thickBot="1">
      <c r="A225" s="139" t="str">
        <f>F217</f>
        <v>Luca Bisio</v>
      </c>
      <c r="B225" s="139" t="str">
        <f>F218</f>
        <v>Titi Giaux</v>
      </c>
      <c r="C225" s="142"/>
      <c r="D225" s="138">
        <f>IF(Turnidomenica!E402="","",Turnidomenica!E402)</f>
        <v>5</v>
      </c>
      <c r="E225" s="138">
        <f>IF(Turnidomenica!F402="","",Turnidomenica!F402)</f>
        <v>0</v>
      </c>
      <c r="F225" s="288" t="str">
        <f>IF(D225&gt;E225,A225,IF(OR(D225=E225),"Spareggio",B225))</f>
        <v>Luca Bisio</v>
      </c>
      <c r="G225" s="288"/>
      <c r="H225" s="288"/>
      <c r="I225" s="288"/>
      <c r="J225" s="288"/>
      <c r="K225" s="275"/>
      <c r="L225" s="230" t="str">
        <f>IF(D225&lt;E225,A225,IF(OR(D225=E225),"spareggio",B225))</f>
        <v>Titi Giaux</v>
      </c>
      <c r="M225" s="65"/>
      <c r="N225" s="140" t="str">
        <f>L216</f>
        <v>Thierry Vivron</v>
      </c>
    </row>
    <row r="226" spans="1:14" ht="13.5" customHeight="1"/>
    <row r="227" spans="1:14" ht="19.5">
      <c r="A227" s="107" t="s">
        <v>725</v>
      </c>
      <c r="B227" s="108"/>
      <c r="C227" s="108"/>
      <c r="D227" s="108"/>
      <c r="E227" s="108"/>
      <c r="F227" s="108"/>
      <c r="G227" s="109"/>
      <c r="H227" s="110"/>
      <c r="I227" s="110"/>
      <c r="J227" s="110"/>
      <c r="K227" s="110"/>
      <c r="L227" s="110"/>
      <c r="M227" s="110"/>
      <c r="N227" s="114"/>
    </row>
    <row r="228" spans="1:14" ht="13.5" customHeight="1" thickBot="1">
      <c r="A228" s="55" t="s">
        <v>764</v>
      </c>
      <c r="B228" s="55" t="s">
        <v>765</v>
      </c>
      <c r="C228" s="53"/>
      <c r="D228" s="286" t="s">
        <v>543</v>
      </c>
      <c r="E228" s="286"/>
      <c r="F228" s="287" t="s">
        <v>712</v>
      </c>
      <c r="G228" s="287"/>
      <c r="H228" s="287"/>
      <c r="I228" s="287"/>
      <c r="J228" s="287"/>
      <c r="K228" s="54"/>
      <c r="L228" s="54"/>
      <c r="M228" s="55"/>
      <c r="N228" s="213" t="s">
        <v>713</v>
      </c>
    </row>
    <row r="229" spans="1:14" ht="13.5" customHeight="1" thickBot="1">
      <c r="A229" s="139" t="str">
        <f>F222</f>
        <v>Fabio Stellato</v>
      </c>
      <c r="B229" s="139" t="str">
        <f>F223</f>
        <v>Carlo Alessi</v>
      </c>
      <c r="C229" s="141"/>
      <c r="D229" s="138">
        <f>IF(Turnidomenica!E420="","",Turnidomenica!E420)</f>
        <v>2</v>
      </c>
      <c r="E229" s="138">
        <f>IF(Turnidomenica!F420="","",Turnidomenica!F420)</f>
        <v>3</v>
      </c>
      <c r="F229" s="288" t="str">
        <f>IF(D229&gt;E229,A229,IF(OR(D229=E229),"Spareggio",B229))</f>
        <v>Carlo Alessi</v>
      </c>
      <c r="G229" s="288"/>
      <c r="H229" s="288"/>
      <c r="I229" s="288"/>
      <c r="J229" s="288"/>
      <c r="K229" s="275"/>
      <c r="L229" s="230" t="str">
        <f>IF(D229&lt;E229,A229,IF(OR(D229=E229),"spareggio",B229))</f>
        <v>Fabio Stellato</v>
      </c>
      <c r="M229" s="65"/>
      <c r="N229" s="140" t="str">
        <f>L222</f>
        <v>Michele Giudice</v>
      </c>
    </row>
    <row r="230" spans="1:14" ht="13.5" customHeight="1" thickBot="1">
      <c r="A230" s="139" t="str">
        <f>F224</f>
        <v>Massimo Conti</v>
      </c>
      <c r="B230" s="139" t="str">
        <f>F225</f>
        <v>Luca Bisio</v>
      </c>
      <c r="C230" s="142"/>
      <c r="D230" s="138">
        <f>IF(Turnidomenica!E421="","",Turnidomenica!E421)</f>
        <v>0</v>
      </c>
      <c r="E230" s="138">
        <f>IF(Turnidomenica!F421="","",Turnidomenica!F421)</f>
        <v>1</v>
      </c>
      <c r="F230" s="288" t="str">
        <f>IF(D230&gt;E230,A230,IF(OR(D230=E230),"Spareggio",B230))</f>
        <v>Luca Bisio</v>
      </c>
      <c r="G230" s="288"/>
      <c r="H230" s="288"/>
      <c r="I230" s="288"/>
      <c r="J230" s="288"/>
      <c r="K230" s="275"/>
      <c r="L230" s="230" t="str">
        <f>IF(D230&lt;E230,A230,IF(OR(D230=E230),"spareggio",B230))</f>
        <v>Massimo Conti</v>
      </c>
      <c r="M230" s="65"/>
      <c r="N230" s="140" t="str">
        <f>L223</f>
        <v>Eric Naszalyi</v>
      </c>
    </row>
    <row r="231" spans="1:14" ht="13.5" customHeight="1">
      <c r="A231" s="63"/>
      <c r="B231" s="63"/>
      <c r="C231" s="63"/>
      <c r="D231" s="63"/>
      <c r="E231" s="63"/>
      <c r="F231" s="63"/>
      <c r="G231" s="70"/>
      <c r="H231" s="63"/>
      <c r="I231" s="63"/>
      <c r="J231" s="63"/>
      <c r="K231" s="63"/>
      <c r="L231" s="63"/>
      <c r="M231" s="63"/>
      <c r="N231" s="216"/>
    </row>
    <row r="232" spans="1:14" ht="19.5">
      <c r="A232" s="107" t="s">
        <v>772</v>
      </c>
      <c r="B232" s="108"/>
      <c r="C232" s="108"/>
      <c r="D232" s="108"/>
      <c r="E232" s="108"/>
      <c r="F232" s="108"/>
      <c r="G232" s="109"/>
      <c r="H232" s="110"/>
      <c r="I232" s="110"/>
      <c r="J232" s="110"/>
      <c r="K232" s="110"/>
      <c r="L232" s="110"/>
      <c r="M232" s="110"/>
      <c r="N232" s="114"/>
    </row>
    <row r="233" spans="1:14" ht="13.5" customHeight="1" thickBot="1">
      <c r="A233" s="55" t="s">
        <v>764</v>
      </c>
      <c r="B233" s="55" t="s">
        <v>765</v>
      </c>
      <c r="C233" s="66"/>
      <c r="D233" s="286" t="s">
        <v>543</v>
      </c>
      <c r="E233" s="286"/>
      <c r="F233" s="287" t="s">
        <v>768</v>
      </c>
      <c r="G233" s="287"/>
      <c r="H233" s="287"/>
      <c r="I233" s="287"/>
      <c r="J233" s="287"/>
      <c r="K233" s="54"/>
      <c r="L233" s="54"/>
      <c r="M233" s="55"/>
      <c r="N233" s="213" t="s">
        <v>713</v>
      </c>
    </row>
    <row r="234" spans="1:14" ht="13.5" customHeight="1" thickBot="1">
      <c r="A234" s="139" t="str">
        <f>F229</f>
        <v>Carlo Alessi</v>
      </c>
      <c r="B234" s="139" t="str">
        <f>F230</f>
        <v>Luca Bisio</v>
      </c>
      <c r="C234" s="141"/>
      <c r="D234" s="138">
        <f>IF(Turnidomenica!E431="","",Turnidomenica!E431)</f>
        <v>2</v>
      </c>
      <c r="E234" s="138">
        <f>IF(Turnidomenica!F431="","",Turnidomenica!F431)</f>
        <v>3</v>
      </c>
      <c r="F234" s="288" t="str">
        <f>IF(D234&gt;E234,A234,IF(OR(D234=E234),"Spareggio",B234))</f>
        <v>Luca Bisio</v>
      </c>
      <c r="G234" s="288"/>
      <c r="H234" s="288"/>
      <c r="I234" s="288"/>
      <c r="J234" s="288"/>
      <c r="K234" s="275"/>
      <c r="L234" s="230" t="str">
        <f>IF(D234&lt;E234,A234,IF(OR(D234=E234),"spareggio",B234))</f>
        <v>Carlo Alessi</v>
      </c>
      <c r="M234" s="65"/>
      <c r="N234" s="140" t="str">
        <f>L230</f>
        <v>Massimo Conti</v>
      </c>
    </row>
    <row r="241" spans="14:14">
      <c r="N241" s="218"/>
    </row>
    <row r="242" spans="14:14">
      <c r="N242" s="62"/>
    </row>
    <row r="243" spans="14:14">
      <c r="N243" s="62"/>
    </row>
    <row r="244" spans="14:14">
      <c r="N244" s="62"/>
    </row>
    <row r="245" spans="14:14">
      <c r="N245" s="62"/>
    </row>
    <row r="246" spans="14:14">
      <c r="N246" s="218"/>
    </row>
    <row r="247" spans="14:14">
      <c r="N247" s="218"/>
    </row>
  </sheetData>
  <sheetProtection selectLockedCells="1" selectUnlockedCells="1"/>
  <mergeCells count="78">
    <mergeCell ref="F194:J194"/>
    <mergeCell ref="F176:J176"/>
    <mergeCell ref="F161:J161"/>
    <mergeCell ref="F162:J162"/>
    <mergeCell ref="F163:J163"/>
    <mergeCell ref="F164:J164"/>
    <mergeCell ref="F165:J165"/>
    <mergeCell ref="F189:J189"/>
    <mergeCell ref="D188:E188"/>
    <mergeCell ref="F193:J193"/>
    <mergeCell ref="F190:J190"/>
    <mergeCell ref="F182:J182"/>
    <mergeCell ref="F184:J184"/>
    <mergeCell ref="F213:J213"/>
    <mergeCell ref="F212:J212"/>
    <mergeCell ref="A197:N198"/>
    <mergeCell ref="D210:E210"/>
    <mergeCell ref="F202:J202"/>
    <mergeCell ref="F203:J203"/>
    <mergeCell ref="F204:J204"/>
    <mergeCell ref="F206:J206"/>
    <mergeCell ref="F207:J207"/>
    <mergeCell ref="F211:J211"/>
    <mergeCell ref="D201:E201"/>
    <mergeCell ref="F201:J201"/>
    <mergeCell ref="F210:J210"/>
    <mergeCell ref="F205:J205"/>
    <mergeCell ref="D26:E26"/>
    <mergeCell ref="D82:E82"/>
    <mergeCell ref="D96:E96"/>
    <mergeCell ref="D110:E110"/>
    <mergeCell ref="D170:E170"/>
    <mergeCell ref="D152:E152"/>
    <mergeCell ref="D124:E124"/>
    <mergeCell ref="D138:E138"/>
    <mergeCell ref="D161:E161"/>
    <mergeCell ref="B1:N1"/>
    <mergeCell ref="B2:N2"/>
    <mergeCell ref="B3:N3"/>
    <mergeCell ref="B4:N4"/>
    <mergeCell ref="D12:E12"/>
    <mergeCell ref="D54:E54"/>
    <mergeCell ref="F177:J177"/>
    <mergeCell ref="D40:E40"/>
    <mergeCell ref="D68:E68"/>
    <mergeCell ref="D233:E233"/>
    <mergeCell ref="F233:J233"/>
    <mergeCell ref="D228:E228"/>
    <mergeCell ref="F225:J225"/>
    <mergeCell ref="F229:J229"/>
    <mergeCell ref="F188:J188"/>
    <mergeCell ref="F171:J171"/>
    <mergeCell ref="F166:J166"/>
    <mergeCell ref="F167:J167"/>
    <mergeCell ref="D221:E221"/>
    <mergeCell ref="D193:E193"/>
    <mergeCell ref="F218:J218"/>
    <mergeCell ref="F214:J214"/>
    <mergeCell ref="F221:J221"/>
    <mergeCell ref="F234:J234"/>
    <mergeCell ref="F222:J222"/>
    <mergeCell ref="F223:J223"/>
    <mergeCell ref="F224:J224"/>
    <mergeCell ref="F228:J228"/>
    <mergeCell ref="F230:J230"/>
    <mergeCell ref="F217:J217"/>
    <mergeCell ref="F216:J216"/>
    <mergeCell ref="F215:J215"/>
    <mergeCell ref="F170:J170"/>
    <mergeCell ref="F172:J172"/>
    <mergeCell ref="F173:J173"/>
    <mergeCell ref="F178:J178"/>
    <mergeCell ref="F174:J174"/>
    <mergeCell ref="D181:E181"/>
    <mergeCell ref="F175:J175"/>
    <mergeCell ref="F181:J181"/>
    <mergeCell ref="F185:J185"/>
    <mergeCell ref="F183:J183"/>
  </mergeCells>
  <phoneticPr fontId="39" type="noConversion"/>
  <pageMargins left="0.25" right="0.25" top="0.75" bottom="0.75" header="0.3" footer="0.3"/>
  <pageSetup paperSize="9" scale="96" firstPageNumber="0" orientation="portrait" horizontalDpi="300" verticalDpi="300" r:id="rId1"/>
  <headerFooter alignWithMargins="0"/>
  <rowBreaks count="3" manualBreakCount="3">
    <brk id="47" max="16383" man="1"/>
    <brk id="103" max="16383" man="1"/>
    <brk id="195" max="16383" man="1"/>
  </rowBreaks>
  <ignoredErrors>
    <ignoredError sqref="B16 B30 B58 B44 B114 B86 B72 B128 B142 B156" formula="1"/>
    <ignoredError sqref="N50:N53 N36:N39 N22:N25 N78:N81 N92:N95 N106:N109 N64:N67 N120:N123 N134:N137 N148:N151" unlockedFormula="1"/>
    <ignoredError sqref="L8:M11 B98:B99 B101" evalError="1"/>
    <ignoredError sqref="N8:N11" evalError="1" unlockedFormula="1"/>
    <ignoredError sqref="B100" evalError="1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69"/>
  <sheetViews>
    <sheetView zoomScaleNormal="100" zoomScaleSheetLayoutView="90" workbookViewId="0" xr3:uid="{F9CF3CF3-643B-5BE6-8B46-32C596A47465}">
      <selection activeCell="Q55" sqref="Q55"/>
    </sheetView>
  </sheetViews>
  <sheetFormatPr defaultColWidth="8.85546875" defaultRowHeight="12.75"/>
  <cols>
    <col min="1" max="2" width="19.7109375" customWidth="1"/>
    <col min="3" max="13" width="3.7109375" customWidth="1"/>
    <col min="14" max="14" width="19.7109375" customWidth="1"/>
    <col min="15" max="15" width="3.7109375" customWidth="1"/>
  </cols>
  <sheetData>
    <row r="1" spans="1:15" ht="23.25">
      <c r="A1" s="128"/>
      <c r="B1" s="280" t="s">
        <v>0</v>
      </c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10"/>
    </row>
    <row r="2" spans="1:15" ht="25.5">
      <c r="A2" s="127"/>
      <c r="B2" s="280" t="s">
        <v>1</v>
      </c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  <c r="O2" s="11"/>
    </row>
    <row r="3" spans="1:15" ht="26.25">
      <c r="A3" s="127"/>
      <c r="B3" s="281" t="s">
        <v>2</v>
      </c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  <c r="O3" s="12"/>
    </row>
    <row r="4" spans="1:15" ht="25.5">
      <c r="A4" s="127"/>
      <c r="B4" s="282" t="s">
        <v>775</v>
      </c>
      <c r="C4" s="282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12"/>
    </row>
    <row r="5" spans="1:15" ht="25.5">
      <c r="A5" s="127"/>
      <c r="B5" s="12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30"/>
      <c r="N5" s="12"/>
      <c r="O5" s="12"/>
    </row>
    <row r="6" spans="1:15" ht="19.5">
      <c r="A6" s="117" t="s">
        <v>742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8"/>
    </row>
    <row r="7" spans="1:15">
      <c r="A7" s="75" t="s">
        <v>743</v>
      </c>
      <c r="B7" s="118"/>
      <c r="C7" s="111" t="s">
        <v>530</v>
      </c>
      <c r="D7" s="53" t="s">
        <v>531</v>
      </c>
      <c r="E7" s="53" t="s">
        <v>532</v>
      </c>
      <c r="F7" s="54" t="s">
        <v>533</v>
      </c>
      <c r="G7" s="54" t="s">
        <v>534</v>
      </c>
      <c r="H7" s="54" t="s">
        <v>538</v>
      </c>
      <c r="I7" s="53" t="s">
        <v>539</v>
      </c>
      <c r="J7" s="53" t="s">
        <v>540</v>
      </c>
      <c r="K7" s="53"/>
      <c r="L7" s="53"/>
      <c r="M7" s="68"/>
      <c r="N7" s="119"/>
      <c r="O7" s="76"/>
    </row>
    <row r="8" spans="1:15">
      <c r="A8" s="6" t="str">
        <f>Iscritti!B173</f>
        <v>Corentin Wauthy</v>
      </c>
      <c r="B8" s="24"/>
      <c r="C8" s="38">
        <f>E8*3+F8</f>
        <v>3</v>
      </c>
      <c r="D8" s="43">
        <f>SUM(E8:G8)</f>
        <v>4</v>
      </c>
      <c r="E8" s="43">
        <f>IF(D14&gt;E14,1,0)+IF(D16&gt;E16,1,0)+IF(D18&gt;E18,1,0)+IF(D22&gt;E22,1,0)</f>
        <v>1</v>
      </c>
      <c r="F8" s="43">
        <f>IF(D14="",0,IF(D14=E14,1,0))+IF(D16="",0,IF(D16=E16,1,0))+IF(D18="",0,IF(D18=E18,1,0))+IF(D22="",0,IF(D22=E22,1,0))</f>
        <v>0</v>
      </c>
      <c r="G8" s="43">
        <f>IF(D14&lt;E14,1,0)+IF(D16&lt;E16,1,0)+IF(D18&lt;E18,1,0)+IF(D22&lt;E22,1,0)</f>
        <v>3</v>
      </c>
      <c r="H8" s="47">
        <f>SUM(D14,D16,D18,D22)</f>
        <v>6</v>
      </c>
      <c r="I8" s="47">
        <f>SUM(E14,E16,E18,E22)</f>
        <v>17</v>
      </c>
      <c r="J8" s="43">
        <f>H8-I8</f>
        <v>-11</v>
      </c>
      <c r="K8" s="25">
        <f>(C8*10000)+(J8*100)+H8</f>
        <v>28906</v>
      </c>
      <c r="L8" s="25" t="str">
        <f>+A8</f>
        <v>Corentin Wauthy</v>
      </c>
      <c r="M8" s="25">
        <f>LARGE(K8:K15,1)</f>
        <v>121929</v>
      </c>
      <c r="N8" s="137" t="str">
        <f>IF(SUM(C8:C12)=0,"",VLOOKUP(M8,K8:L12,2,FALSE))</f>
        <v>Filippo Cubeta</v>
      </c>
      <c r="O8" s="22"/>
    </row>
    <row r="9" spans="1:15">
      <c r="A9" s="6" t="str">
        <f>Iscritti!B175</f>
        <v>Leonardo Giudice</v>
      </c>
      <c r="B9" s="24"/>
      <c r="C9" s="38">
        <f>E9*3+F9</f>
        <v>9</v>
      </c>
      <c r="D9" s="43">
        <f>SUM(E9:G9)</f>
        <v>4</v>
      </c>
      <c r="E9" s="43">
        <f>IF(D15&gt;E15,1,0)+IF(D17&gt;E17,1,0)+IF(E18&gt;D18,1,0)+IF(D20&gt;E20,1,0)</f>
        <v>3</v>
      </c>
      <c r="F9" s="43">
        <f>IF(D15="",0,IF(D15=E15,1,0))+IF(D17="",0,IF(D17=E17,1,0))+IF(E18="",0,IF(E18=D18,1,0))+IF(D20="",0,IF(D20=E20,1,0))</f>
        <v>0</v>
      </c>
      <c r="G9" s="43">
        <f>IF(D15&lt;E15,1,0)+IF(D17&lt;E17,1,0)+IF(E18&lt;D18,1,0)+IF(D20&lt;E20,1,0)</f>
        <v>1</v>
      </c>
      <c r="H9" s="47">
        <f>SUM(D15,D17,E18,D20)</f>
        <v>19</v>
      </c>
      <c r="I9" s="47">
        <f>SUM(E15,E17,D18,E20)</f>
        <v>7</v>
      </c>
      <c r="J9" s="43">
        <f>H9-I9</f>
        <v>12</v>
      </c>
      <c r="K9" s="25">
        <f>(C9*10000)+(J9*100)+H9</f>
        <v>91219</v>
      </c>
      <c r="L9" s="25" t="str">
        <f>+A9</f>
        <v>Leonardo Giudice</v>
      </c>
      <c r="M9" s="25">
        <f>LARGE(K8:K15,2)</f>
        <v>91219</v>
      </c>
      <c r="N9" s="137" t="str">
        <f>IF(SUM(C8:C12)=0,"",VLOOKUP(M9,K8:L12,2,FALSE))</f>
        <v>Leonardo Giudice</v>
      </c>
      <c r="O9" s="22"/>
    </row>
    <row r="10" spans="1:15">
      <c r="A10" s="6" t="str">
        <f>Iscritti!B178</f>
        <v>Filippo Cubeta</v>
      </c>
      <c r="B10" s="24"/>
      <c r="C10" s="38">
        <f>E10*3+F10</f>
        <v>12</v>
      </c>
      <c r="D10" s="43">
        <f>SUM(E10:G10)</f>
        <v>4</v>
      </c>
      <c r="E10" s="43">
        <f>IF(E16&gt;D16,1,0)+IF(D19&gt;E19,1,0)+IF(E20&gt;D20,1,0)+IF(D23&gt;E23,1,0)</f>
        <v>4</v>
      </c>
      <c r="F10" s="43">
        <f>IF(E16="",0,IF(E16=D16,1,0))+IF(D19="",0,IF(D19=E19,1,0))+IF(E20="",0,IF(E20=D20,1,0))+IF(D23="",0,IF(D23=E23,1,0))</f>
        <v>0</v>
      </c>
      <c r="G10" s="43">
        <f>IF(E16&lt;D16,1,0)+IF(D19&lt;E19,1,0)+IF(E20&lt;D20,1,0)+IF(D23&lt;E23,1,0)</f>
        <v>0</v>
      </c>
      <c r="H10" s="47">
        <f>SUM(E16,D19,E20,D23)</f>
        <v>29</v>
      </c>
      <c r="I10" s="47">
        <f>SUM(D16,E19,D20,E23)</f>
        <v>10</v>
      </c>
      <c r="J10" s="43">
        <f>H10-I10</f>
        <v>19</v>
      </c>
      <c r="K10" s="25">
        <f>(C10*10000)+(J10*100)+H10</f>
        <v>121929</v>
      </c>
      <c r="L10" s="25" t="str">
        <f>+A10</f>
        <v>Filippo Cubeta</v>
      </c>
      <c r="M10" s="25">
        <f>LARGE(K8:K15,3)</f>
        <v>60415</v>
      </c>
      <c r="N10" s="137" t="str">
        <f>IF(SUM(C8:C12)=0,"",VLOOKUP(M10,K8:L12,2,FALSE))</f>
        <v>Alessandro Natoli</v>
      </c>
      <c r="O10" s="22"/>
    </row>
    <row r="11" spans="1:15">
      <c r="A11" s="6" t="str">
        <f>Iscritti!B180</f>
        <v>Alessandro Natoli</v>
      </c>
      <c r="B11" s="24"/>
      <c r="C11" s="38">
        <f>E11*3+F11</f>
        <v>6</v>
      </c>
      <c r="D11" s="43">
        <f>SUM(E11:G11)</f>
        <v>4</v>
      </c>
      <c r="E11" s="43">
        <f>IF(E14&gt;D14,1,0)+IF(E17&gt;D17,1,0)+IF(D21&gt;E21,1,0)+IF(E23&gt;D23,1,0)</f>
        <v>2</v>
      </c>
      <c r="F11" s="43">
        <f>IF(E14="",0,IF(E14=D14,1,0))+IF(E17="",0,IF(E17=D17,1,0))+IF(D21="",0,IF(D21=E21,1,0))+IF(E23="",0,IF(E23=D23,1,0))</f>
        <v>0</v>
      </c>
      <c r="G11" s="43">
        <f>IF(E14&lt;D14,1,0)+IF(E17&lt;D17,1,0)+IF(D21&lt;E21,1,0)+IF(E23&lt;D23,1,0)</f>
        <v>2</v>
      </c>
      <c r="H11" s="47">
        <f>SUM(E14,E17,D21,E23)</f>
        <v>15</v>
      </c>
      <c r="I11" s="47">
        <f>SUM(D14,D17,E21,D23)</f>
        <v>11</v>
      </c>
      <c r="J11" s="43">
        <f>H11-I11</f>
        <v>4</v>
      </c>
      <c r="K11" s="25">
        <f>(C11*10000)+(J11*100)+H11</f>
        <v>60415</v>
      </c>
      <c r="L11" s="25" t="str">
        <f>+A11</f>
        <v>Alessandro Natoli</v>
      </c>
      <c r="M11" s="25">
        <f>LARGE(K8:K15,4)</f>
        <v>28906</v>
      </c>
      <c r="N11" s="137" t="str">
        <f>IF(SUM(C8:C12)=0,"",VLOOKUP(M11,K8:L12,2,FALSE))</f>
        <v>Corentin Wauthy</v>
      </c>
      <c r="O11" s="22"/>
    </row>
    <row r="12" spans="1:15">
      <c r="A12" s="6" t="str">
        <f>Iscritti!B182</f>
        <v>Nico Pretzel</v>
      </c>
      <c r="B12" s="24"/>
      <c r="C12" s="38">
        <f>E12*3+F12</f>
        <v>0</v>
      </c>
      <c r="D12" s="43">
        <f>SUM(E12:G12)</f>
        <v>4</v>
      </c>
      <c r="E12" s="43">
        <f>IF(E15&gt;D15,1,0)+IF(E19&gt;D19,1,0)+IF(E21&gt;D21,1,0)+IF(E22&gt;D22,1,0)</f>
        <v>0</v>
      </c>
      <c r="F12" s="43">
        <f>IF(E15="",0,IF(E15=D15,1,0))+IF(E19="",0,IF(E19=D19,1,0))+IF(E21="",0,IF(E21=D21,1,0))+IF(E22="",0,IF(E22=D22,1,0))</f>
        <v>0</v>
      </c>
      <c r="G12" s="43">
        <f>IF(E15&lt;D15,1,0)+IF(E19&lt;D19,1,0)+IF(E21&lt;D21,1,0)+IF(E22&lt;D22,1,0)</f>
        <v>4</v>
      </c>
      <c r="H12" s="47">
        <f>SUM(E15,E19,E21,E22)</f>
        <v>0</v>
      </c>
      <c r="I12" s="47">
        <f>SUM(D15,D19,D21,D22)</f>
        <v>24</v>
      </c>
      <c r="J12" s="43">
        <f>H12-I12</f>
        <v>-24</v>
      </c>
      <c r="K12" s="25">
        <f>(C12*10000)+(J12*100)+H12</f>
        <v>-2400</v>
      </c>
      <c r="L12" s="25" t="str">
        <f>+A12</f>
        <v>Nico Pretzel</v>
      </c>
      <c r="M12" s="25">
        <f>LARGE(K8:K15,5)</f>
        <v>-2400</v>
      </c>
      <c r="N12" s="137" t="str">
        <f>IF(SUM(C8:C12)=0,"",VLOOKUP(M12,K8:L12,2,FALSE))</f>
        <v>Nico Pretzel</v>
      </c>
      <c r="O12" s="22"/>
    </row>
    <row r="13" spans="1:15" ht="13.5" thickBot="1">
      <c r="A13" s="18" t="s">
        <v>776</v>
      </c>
      <c r="B13" s="18"/>
      <c r="C13" s="273"/>
      <c r="D13" s="162" t="s">
        <v>767</v>
      </c>
      <c r="E13" s="163"/>
      <c r="F13" s="26"/>
      <c r="G13" s="27"/>
      <c r="H13" s="26"/>
      <c r="I13" s="273"/>
      <c r="J13" s="273"/>
      <c r="K13" s="273"/>
      <c r="L13" s="273"/>
      <c r="M13" s="273"/>
      <c r="N13" s="221" t="s">
        <v>769</v>
      </c>
      <c r="O13" s="22"/>
    </row>
    <row r="14" spans="1:15" ht="13.5" thickBot="1">
      <c r="A14" s="173" t="str">
        <f>A8</f>
        <v>Corentin Wauthy</v>
      </c>
      <c r="B14" s="173" t="str">
        <f>A11</f>
        <v>Alessandro Natoli</v>
      </c>
      <c r="C14" s="34"/>
      <c r="D14" s="138">
        <f>IF(Turnidomenica!E41="","",Turnidomenica!E41)</f>
        <v>0</v>
      </c>
      <c r="E14" s="138">
        <f>IF(Turnidomenica!F41="","",Turnidomenica!F41)</f>
        <v>5</v>
      </c>
      <c r="F14" s="32">
        <f t="shared" ref="F14:F23" si="0">IF(D14&gt;E14,1,0)</f>
        <v>0</v>
      </c>
      <c r="G14" s="32">
        <f t="shared" ref="G14:G23" si="1">IF(D14=E14,1,0)</f>
        <v>0</v>
      </c>
      <c r="H14" s="32">
        <f t="shared" ref="H14:H23" si="2">IF(D14&lt;E14,1,0)</f>
        <v>1</v>
      </c>
      <c r="I14" s="32"/>
      <c r="J14" s="32"/>
      <c r="K14" s="32"/>
      <c r="L14" s="32"/>
      <c r="M14" s="32"/>
      <c r="N14" s="174" t="str">
        <f>Under15!A8</f>
        <v>Riccardo Natoli</v>
      </c>
      <c r="O14" s="22"/>
    </row>
    <row r="15" spans="1:15" ht="13.5" thickBot="1">
      <c r="A15" s="173" t="str">
        <f>A9</f>
        <v>Leonardo Giudice</v>
      </c>
      <c r="B15" s="173" t="str">
        <f>A12</f>
        <v>Nico Pretzel</v>
      </c>
      <c r="C15" s="34"/>
      <c r="D15" s="138">
        <f>IF(Turnidomenica!E42="","",Turnidomenica!E42)</f>
        <v>6</v>
      </c>
      <c r="E15" s="138">
        <f>IF(Turnidomenica!F42="","",Turnidomenica!F42)</f>
        <v>0</v>
      </c>
      <c r="F15" s="32">
        <f t="shared" si="0"/>
        <v>1</v>
      </c>
      <c r="G15" s="32">
        <f t="shared" si="1"/>
        <v>0</v>
      </c>
      <c r="H15" s="32">
        <f t="shared" si="2"/>
        <v>0</v>
      </c>
      <c r="I15" s="32"/>
      <c r="J15" s="32"/>
      <c r="K15" s="32"/>
      <c r="L15" s="32"/>
      <c r="M15" s="32"/>
      <c r="N15" s="174" t="str">
        <f>Under15!A9</f>
        <v>Riccardo Marangoni</v>
      </c>
      <c r="O15" s="22"/>
    </row>
    <row r="16" spans="1:15" ht="13.5" thickBot="1">
      <c r="A16" s="173" t="str">
        <f>A8</f>
        <v>Corentin Wauthy</v>
      </c>
      <c r="B16" s="173" t="str">
        <f>A10</f>
        <v>Filippo Cubeta</v>
      </c>
      <c r="C16" s="34"/>
      <c r="D16" s="138">
        <f>IF(Turnidomenica!E83="","",Turnidomenica!E83)</f>
        <v>4</v>
      </c>
      <c r="E16" s="138">
        <f>IF(Turnidomenica!F83="","",Turnidomenica!F83)</f>
        <v>7</v>
      </c>
      <c r="F16" s="32">
        <f t="shared" si="0"/>
        <v>0</v>
      </c>
      <c r="G16" s="32">
        <f t="shared" si="1"/>
        <v>0</v>
      </c>
      <c r="H16" s="32">
        <f t="shared" si="2"/>
        <v>1</v>
      </c>
      <c r="I16" s="32"/>
      <c r="J16" s="32"/>
      <c r="K16" s="32"/>
      <c r="L16" s="32"/>
      <c r="M16" s="32"/>
      <c r="N16" s="174" t="str">
        <f>A30</f>
        <v>Moritz Jung</v>
      </c>
      <c r="O16" s="22"/>
    </row>
    <row r="17" spans="1:15" ht="13.5" thickBot="1">
      <c r="A17" s="173" t="str">
        <f>A9</f>
        <v>Leonardo Giudice</v>
      </c>
      <c r="B17" s="173" t="str">
        <f>A11</f>
        <v>Alessandro Natoli</v>
      </c>
      <c r="C17" s="34"/>
      <c r="D17" s="138">
        <f>IF(Turnidomenica!E84="","",Turnidomenica!E84)</f>
        <v>4</v>
      </c>
      <c r="E17" s="138">
        <f>IF(Turnidomenica!F84="","",Turnidomenica!F84)</f>
        <v>2</v>
      </c>
      <c r="F17" s="32">
        <f t="shared" si="0"/>
        <v>1</v>
      </c>
      <c r="G17" s="32">
        <f t="shared" si="1"/>
        <v>0</v>
      </c>
      <c r="H17" s="32">
        <f t="shared" si="2"/>
        <v>0</v>
      </c>
      <c r="I17" s="32"/>
      <c r="J17" s="32"/>
      <c r="K17" s="32"/>
      <c r="L17" s="32"/>
      <c r="M17" s="32"/>
      <c r="N17" s="174" t="str">
        <f>A31</f>
        <v>Rocco Morganelli</v>
      </c>
      <c r="O17" s="22"/>
    </row>
    <row r="18" spans="1:15" ht="13.5" thickBot="1">
      <c r="A18" s="173" t="str">
        <f>A8</f>
        <v>Corentin Wauthy</v>
      </c>
      <c r="B18" s="173" t="str">
        <f>A9</f>
        <v>Leonardo Giudice</v>
      </c>
      <c r="C18" s="34"/>
      <c r="D18" s="138">
        <f>IF(Turnidomenica!E125="","",Turnidomenica!E125)</f>
        <v>0</v>
      </c>
      <c r="E18" s="138">
        <f>IF(Turnidomenica!F125="","",Turnidomenica!F125)</f>
        <v>5</v>
      </c>
      <c r="F18" s="32">
        <f t="shared" si="0"/>
        <v>0</v>
      </c>
      <c r="G18" s="32">
        <f t="shared" si="1"/>
        <v>0</v>
      </c>
      <c r="H18" s="32">
        <f t="shared" si="2"/>
        <v>1</v>
      </c>
      <c r="I18" s="32"/>
      <c r="J18" s="32"/>
      <c r="K18" s="32"/>
      <c r="L18" s="32"/>
      <c r="M18" s="32"/>
      <c r="N18" s="174" t="str">
        <f>Ladies!A8</f>
        <v>Paola Forlani</v>
      </c>
      <c r="O18" s="22"/>
    </row>
    <row r="19" spans="1:15" ht="13.5" thickBot="1">
      <c r="A19" s="173" t="str">
        <f>A10</f>
        <v>Filippo Cubeta</v>
      </c>
      <c r="B19" s="173" t="str">
        <f>A12</f>
        <v>Nico Pretzel</v>
      </c>
      <c r="C19" s="34"/>
      <c r="D19" s="138">
        <f>IF(Turnidomenica!E126="","",Turnidomenica!E126)</f>
        <v>10</v>
      </c>
      <c r="E19" s="138">
        <f>IF(Turnidomenica!F126="","",Turnidomenica!F126)</f>
        <v>0</v>
      </c>
      <c r="F19" s="32">
        <f t="shared" si="0"/>
        <v>1</v>
      </c>
      <c r="G19" s="32">
        <f t="shared" si="1"/>
        <v>0</v>
      </c>
      <c r="H19" s="32">
        <f t="shared" si="2"/>
        <v>0</v>
      </c>
      <c r="I19" s="32"/>
      <c r="J19" s="32"/>
      <c r="K19" s="32"/>
      <c r="L19" s="32"/>
      <c r="M19" s="32"/>
      <c r="N19" s="174" t="str">
        <f>Ladies!A9</f>
        <v>Giulia Brillantino</v>
      </c>
      <c r="O19" s="22"/>
    </row>
    <row r="20" spans="1:15" ht="13.5" thickBot="1">
      <c r="A20" s="173" t="str">
        <f>A9</f>
        <v>Leonardo Giudice</v>
      </c>
      <c r="B20" s="173" t="str">
        <f>A10</f>
        <v>Filippo Cubeta</v>
      </c>
      <c r="C20" s="34"/>
      <c r="D20" s="138">
        <f>IF(Turnidomenica!E209="","",Turnidomenica!E209)</f>
        <v>4</v>
      </c>
      <c r="E20" s="138">
        <f>IF(Turnidomenica!F209="","",Turnidomenica!F209)</f>
        <v>5</v>
      </c>
      <c r="F20" s="32">
        <f t="shared" si="0"/>
        <v>0</v>
      </c>
      <c r="G20" s="32">
        <f t="shared" si="1"/>
        <v>0</v>
      </c>
      <c r="H20" s="32">
        <f t="shared" si="2"/>
        <v>1</v>
      </c>
      <c r="I20" s="32"/>
      <c r="J20" s="32"/>
      <c r="K20" s="32"/>
      <c r="L20" s="32"/>
      <c r="M20" s="32"/>
      <c r="N20" s="174" t="str">
        <f>Under15!A10</f>
        <v>Lorenzo Lazzaretti</v>
      </c>
      <c r="O20" s="76"/>
    </row>
    <row r="21" spans="1:15" ht="13.5" thickBot="1">
      <c r="A21" s="173" t="str">
        <f>A11</f>
        <v>Alessandro Natoli</v>
      </c>
      <c r="B21" s="173" t="str">
        <f>A12</f>
        <v>Nico Pretzel</v>
      </c>
      <c r="C21" s="34"/>
      <c r="D21" s="138">
        <f>IF(Turnidomenica!E210="","",Turnidomenica!E210)</f>
        <v>6</v>
      </c>
      <c r="E21" s="138">
        <f>IF(Turnidomenica!F210="","",Turnidomenica!F210)</f>
        <v>0</v>
      </c>
      <c r="F21" s="32">
        <f t="shared" si="0"/>
        <v>1</v>
      </c>
      <c r="G21" s="32">
        <f t="shared" si="1"/>
        <v>0</v>
      </c>
      <c r="H21" s="32">
        <f t="shared" si="2"/>
        <v>0</v>
      </c>
      <c r="I21" s="32"/>
      <c r="J21" s="32"/>
      <c r="K21" s="32"/>
      <c r="L21" s="32"/>
      <c r="M21" s="32"/>
      <c r="N21" s="174" t="str">
        <f>Under15!A11</f>
        <v>Gabriele Cavalli</v>
      </c>
      <c r="O21" s="76"/>
    </row>
    <row r="22" spans="1:15" ht="13.5" thickBot="1">
      <c r="A22" s="173" t="str">
        <f>A8</f>
        <v>Corentin Wauthy</v>
      </c>
      <c r="B22" s="173" t="str">
        <f>A12</f>
        <v>Nico Pretzel</v>
      </c>
      <c r="C22" s="34"/>
      <c r="D22" s="138">
        <f>IF(Turnidomenica!E251="","",Turnidomenica!E251)</f>
        <v>2</v>
      </c>
      <c r="E22" s="138">
        <f>IF(Turnidomenica!F251="","",Turnidomenica!F251)</f>
        <v>0</v>
      </c>
      <c r="F22" s="32">
        <f t="shared" si="0"/>
        <v>1</v>
      </c>
      <c r="G22" s="32">
        <f t="shared" si="1"/>
        <v>0</v>
      </c>
      <c r="H22" s="32">
        <f t="shared" si="2"/>
        <v>0</v>
      </c>
      <c r="I22" s="32"/>
      <c r="J22" s="32"/>
      <c r="K22" s="32"/>
      <c r="L22" s="32"/>
      <c r="M22" s="32"/>
      <c r="N22" s="174" t="str">
        <f>A27</f>
        <v>Thèo Modeste</v>
      </c>
      <c r="O22" s="49"/>
    </row>
    <row r="23" spans="1:15" ht="13.5" thickBot="1">
      <c r="A23" s="173" t="str">
        <f>A10</f>
        <v>Filippo Cubeta</v>
      </c>
      <c r="B23" s="173" t="str">
        <f>A11</f>
        <v>Alessandro Natoli</v>
      </c>
      <c r="C23" s="34"/>
      <c r="D23" s="138">
        <f>IF(Turnidomenica!E252="","",Turnidomenica!E252)</f>
        <v>7</v>
      </c>
      <c r="E23" s="138">
        <f>IF(Turnidomenica!F252="","",Turnidomenica!F252)</f>
        <v>2</v>
      </c>
      <c r="F23" s="32">
        <f t="shared" si="0"/>
        <v>1</v>
      </c>
      <c r="G23" s="32">
        <f t="shared" si="1"/>
        <v>0</v>
      </c>
      <c r="H23" s="32">
        <f t="shared" si="2"/>
        <v>0</v>
      </c>
      <c r="I23" s="32"/>
      <c r="J23" s="32"/>
      <c r="K23" s="32"/>
      <c r="L23" s="32"/>
      <c r="M23" s="32"/>
      <c r="N23" s="174" t="str">
        <f>A28</f>
        <v>Jurgen Balzan</v>
      </c>
      <c r="O23" s="49"/>
    </row>
    <row r="24" spans="1:15">
      <c r="A24" s="77"/>
      <c r="B24" s="78"/>
      <c r="C24" s="79"/>
      <c r="D24" s="90"/>
      <c r="E24" s="90"/>
      <c r="F24" s="81"/>
      <c r="G24" s="81"/>
      <c r="H24" s="82"/>
      <c r="I24" s="79"/>
      <c r="J24" s="79"/>
      <c r="K24" s="79"/>
      <c r="L24" s="79"/>
      <c r="M24" s="83"/>
      <c r="N24" s="78"/>
      <c r="O24" s="49"/>
    </row>
    <row r="25" spans="1:15" ht="19.5">
      <c r="A25" s="117" t="s">
        <v>744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49"/>
    </row>
    <row r="26" spans="1:15" ht="13.5" customHeight="1">
      <c r="A26" s="75" t="s">
        <v>743</v>
      </c>
      <c r="B26" s="118"/>
      <c r="C26" s="111" t="s">
        <v>530</v>
      </c>
      <c r="D26" s="53" t="s">
        <v>531</v>
      </c>
      <c r="E26" s="53" t="s">
        <v>532</v>
      </c>
      <c r="F26" s="54" t="s">
        <v>533</v>
      </c>
      <c r="G26" s="54" t="s">
        <v>534</v>
      </c>
      <c r="H26" s="54" t="s">
        <v>538</v>
      </c>
      <c r="I26" s="53" t="s">
        <v>539</v>
      </c>
      <c r="J26" s="53" t="s">
        <v>540</v>
      </c>
      <c r="K26" s="53"/>
      <c r="L26" s="53"/>
      <c r="M26" s="68"/>
      <c r="N26" s="119"/>
      <c r="O26" s="49"/>
    </row>
    <row r="27" spans="1:15" ht="13.5" customHeight="1">
      <c r="A27" s="6" t="str">
        <f>Iscritti!B174</f>
        <v>Thèo Modeste</v>
      </c>
      <c r="B27" s="24"/>
      <c r="C27" s="38">
        <f>E27*3+F27</f>
        <v>9</v>
      </c>
      <c r="D27" s="43">
        <f>SUM(E27:G27)</f>
        <v>4</v>
      </c>
      <c r="E27" s="43">
        <f>IF(D33&gt;E33,1,0)+IF(D35&gt;E35,1,0)+IF(D37&gt;E37,1,0)+IF(D41&gt;E41,1,0)</f>
        <v>3</v>
      </c>
      <c r="F27" s="43">
        <f>IF(D33="",0,IF(D33=E33,1,0))+IF(D35="",0,IF(D35=E35,1,0))+IF(D37="",0,IF(D37=E37,1,0))+IF(D41="",0,IF(D41=E41,1,0))</f>
        <v>0</v>
      </c>
      <c r="G27" s="43">
        <f>IF(D33&lt;E33,1,0)+IF(D35&lt;E35,1,0)+IF(D37&lt;E37,1,0)+IF(D41&lt;E41,1,0)</f>
        <v>1</v>
      </c>
      <c r="H27" s="47">
        <f>SUM(D33,D35,D37,D41)</f>
        <v>12</v>
      </c>
      <c r="I27" s="47">
        <f>SUM(E33,E35,E37,E41)</f>
        <v>6</v>
      </c>
      <c r="J27" s="43">
        <f>H27-I27</f>
        <v>6</v>
      </c>
      <c r="K27" s="25">
        <f>(C27*10000)+(J27*100)+H27</f>
        <v>90612</v>
      </c>
      <c r="L27" s="25" t="str">
        <f>+A27</f>
        <v>Thèo Modeste</v>
      </c>
      <c r="M27" s="25">
        <f>LARGE(K27:K34,1)</f>
        <v>121116</v>
      </c>
      <c r="N27" s="137" t="str">
        <f>IF(SUM(C27:C31)=0,"",VLOOKUP(M27,K27:L31,2,FALSE))</f>
        <v>Alessandro Amatelli</v>
      </c>
      <c r="O27" s="86"/>
    </row>
    <row r="28" spans="1:15" ht="13.5" customHeight="1">
      <c r="A28" s="6" t="str">
        <f>Iscritti!B176</f>
        <v>Jurgen Balzan</v>
      </c>
      <c r="B28" s="24"/>
      <c r="C28" s="38">
        <f>E28*3+F28</f>
        <v>3</v>
      </c>
      <c r="D28" s="43">
        <f>SUM(E28:G28)</f>
        <v>4</v>
      </c>
      <c r="E28" s="43">
        <f>IF(D34&gt;E34,1,0)+IF(D36&gt;E36,1,0)+IF(E37&gt;D37,1,0)+IF(D39&gt;E39,1,0)</f>
        <v>1</v>
      </c>
      <c r="F28" s="43">
        <f>IF(D34="",0,IF(D34=E34,1,0))+IF(D36="",0,IF(D36=E36,1,0))+IF(E37="",0,IF(E37=D37,1,0))+IF(D39="",0,IF(D39=E39,1,0))</f>
        <v>0</v>
      </c>
      <c r="G28" s="43">
        <f>IF(D34&lt;E34,1,0)+IF(D36&lt;E36,1,0)+IF(E37&lt;D37,1,0)+IF(D39&lt;E39,1,0)</f>
        <v>3</v>
      </c>
      <c r="H28" s="47">
        <f>SUM(D34,D36,E37,D39)</f>
        <v>7</v>
      </c>
      <c r="I28" s="47">
        <f>SUM(E34,E36,D37,E39)</f>
        <v>14</v>
      </c>
      <c r="J28" s="43">
        <f>H28-I28</f>
        <v>-7</v>
      </c>
      <c r="K28" s="25">
        <f>(C28*10000)+(J28*100)+H28</f>
        <v>29307</v>
      </c>
      <c r="L28" s="25" t="str">
        <f>+A28</f>
        <v>Jurgen Balzan</v>
      </c>
      <c r="M28" s="25">
        <f>LARGE(K27:K34,2)</f>
        <v>90612</v>
      </c>
      <c r="N28" s="137" t="str">
        <f>IF(SUM(C27:C31)=0,"",VLOOKUP(M28,K27:L31,2,FALSE))</f>
        <v>Thèo Modeste</v>
      </c>
      <c r="O28" s="85"/>
    </row>
    <row r="29" spans="1:15" ht="13.5" customHeight="1">
      <c r="A29" s="6" t="str">
        <f>Iscritti!B177</f>
        <v>Alessandro Amatelli</v>
      </c>
      <c r="B29" s="24"/>
      <c r="C29" s="38">
        <f>E29*3+F29</f>
        <v>12</v>
      </c>
      <c r="D29" s="43">
        <f>SUM(E29:G29)</f>
        <v>4</v>
      </c>
      <c r="E29" s="43">
        <f>IF(E35&gt;D35,1,0)+IF(D38&gt;E38,1,0)+IF(E39&gt;D39,1,0)+IF(D42&gt;E42,1,0)</f>
        <v>4</v>
      </c>
      <c r="F29" s="43">
        <f>IF(E35="",0,IF(E35=D35,1,0))+IF(D38="",0,IF(D38=E38,1,0))+IF(E39="",0,IF(E39=D39,1,0))+IF(D42="",0,IF(D42=E42,1,0))</f>
        <v>0</v>
      </c>
      <c r="G29" s="43">
        <f>IF(E35&lt;D35,1,0)+IF(D38&lt;E38,1,0)+IF(E39&lt;D39,1,0)+IF(D42&lt;E42,1,0)</f>
        <v>0</v>
      </c>
      <c r="H29" s="47">
        <f>SUM(E35,D38,E39,D42)</f>
        <v>16</v>
      </c>
      <c r="I29" s="47">
        <f>SUM(D35,E38,D39,E42)</f>
        <v>5</v>
      </c>
      <c r="J29" s="43">
        <f>H29-I29</f>
        <v>11</v>
      </c>
      <c r="K29" s="25">
        <f>(C29*10000)+(J29*100)+H29</f>
        <v>121116</v>
      </c>
      <c r="L29" s="25" t="str">
        <f>+A29</f>
        <v>Alessandro Amatelli</v>
      </c>
      <c r="M29" s="25">
        <f>LARGE(K27:K34,3)</f>
        <v>29606</v>
      </c>
      <c r="N29" s="137" t="str">
        <f>IF(SUM(C27:C31)=0,"",VLOOKUP(M29,K27:L31,2,FALSE))</f>
        <v>Moritz Jung</v>
      </c>
      <c r="O29" s="85"/>
    </row>
    <row r="30" spans="1:15" ht="13.5" customHeight="1">
      <c r="A30" s="6" t="str">
        <f>Iscritti!B179</f>
        <v>Moritz Jung</v>
      </c>
      <c r="B30" s="24"/>
      <c r="C30" s="38">
        <f>E30*3+F30</f>
        <v>3</v>
      </c>
      <c r="D30" s="43">
        <f>SUM(E30:G30)</f>
        <v>4</v>
      </c>
      <c r="E30" s="43">
        <f>IF(E33&gt;D33,1,0)+IF(E36&gt;D36,1,0)+IF(D40&gt;E40,1,0)+IF(E42&gt;D42,1,0)</f>
        <v>1</v>
      </c>
      <c r="F30" s="43">
        <f>IF(E33="",0,IF(E33=D33,1,0))+IF(E36="",0,IF(E36=D36,1,0))+IF(D40="",0,IF(D40=E40,1,0))+IF(E42="",0,IF(E42=D42,1,0))</f>
        <v>0</v>
      </c>
      <c r="G30" s="43">
        <f>IF(E33&lt;D33,1,0)+IF(E36&lt;D36,1,0)+IF(D40&lt;E40,1,0)+IF(E42&lt;D42,1,0)</f>
        <v>3</v>
      </c>
      <c r="H30" s="47">
        <f>SUM(E33,E36,D40,E42)</f>
        <v>6</v>
      </c>
      <c r="I30" s="47">
        <f>SUM(D33,D36,E40,D42)</f>
        <v>10</v>
      </c>
      <c r="J30" s="43">
        <f>H30-I30</f>
        <v>-4</v>
      </c>
      <c r="K30" s="25">
        <f>(C30*10000)+(J30*100)+H30</f>
        <v>29606</v>
      </c>
      <c r="L30" s="25" t="str">
        <f>+A30</f>
        <v>Moritz Jung</v>
      </c>
      <c r="M30" s="25">
        <f>LARGE(K27:K34,4)</f>
        <v>29404</v>
      </c>
      <c r="N30" s="137" t="str">
        <f>IF(SUM(C27:C31)=0,"",VLOOKUP(M30,K27:L31,2,FALSE))</f>
        <v>Rocco Morganelli</v>
      </c>
      <c r="O30" s="85"/>
    </row>
    <row r="31" spans="1:15" ht="13.5" customHeight="1">
      <c r="A31" s="6" t="str">
        <f>Iscritti!B181</f>
        <v>Rocco Morganelli</v>
      </c>
      <c r="B31" s="24"/>
      <c r="C31" s="38">
        <f>E31*3+F31</f>
        <v>3</v>
      </c>
      <c r="D31" s="43">
        <f>SUM(E31:G31)</f>
        <v>4</v>
      </c>
      <c r="E31" s="43">
        <f>IF(E34&gt;D34,1,0)+IF(E38&gt;D38,1,0)+IF(E40&gt;D40,1,0)+IF(E41&gt;D41,1,0)</f>
        <v>1</v>
      </c>
      <c r="F31" s="43">
        <f>IF(E34="",0,IF(E34=D34,1,0))+IF(E38="",0,IF(E38=D38,1,0))+IF(E40="",0,IF(E40=D40,1,0))+IF(E41="",0,IF(E41=D41,1,0))</f>
        <v>0</v>
      </c>
      <c r="G31" s="43">
        <f>IF(E34&lt;D34,1,0)+IF(E38&lt;D38,1,0)+IF(E40&lt;D40,1,0)+IF(E41&lt;D41,1,0)</f>
        <v>3</v>
      </c>
      <c r="H31" s="47">
        <f>SUM(E34,E38,E40,E41)</f>
        <v>4</v>
      </c>
      <c r="I31" s="47">
        <f>SUM(D34,D38,D40,D41)</f>
        <v>10</v>
      </c>
      <c r="J31" s="43">
        <f>H31-I31</f>
        <v>-6</v>
      </c>
      <c r="K31" s="25">
        <f>(C31*10000)+(J31*100)+H31</f>
        <v>29404</v>
      </c>
      <c r="L31" s="25" t="str">
        <f>+A31</f>
        <v>Rocco Morganelli</v>
      </c>
      <c r="M31" s="25">
        <f>LARGE(K27:K34,5)</f>
        <v>29307</v>
      </c>
      <c r="N31" s="137" t="str">
        <f>IF(SUM(C27:C31)=0,"",VLOOKUP(M31,K27:L31,2,FALSE))</f>
        <v>Jurgen Balzan</v>
      </c>
      <c r="O31" s="85"/>
    </row>
    <row r="32" spans="1:15" ht="13.5" customHeight="1" thickBot="1">
      <c r="A32" s="18" t="s">
        <v>776</v>
      </c>
      <c r="B32" s="18"/>
      <c r="C32" s="273"/>
      <c r="D32" s="162" t="s">
        <v>767</v>
      </c>
      <c r="E32" s="163"/>
      <c r="F32" s="26"/>
      <c r="G32" s="27"/>
      <c r="H32" s="26"/>
      <c r="I32" s="273"/>
      <c r="J32" s="273"/>
      <c r="K32" s="273"/>
      <c r="L32" s="273"/>
      <c r="M32" s="273"/>
      <c r="N32" s="221" t="s">
        <v>769</v>
      </c>
      <c r="O32" s="85"/>
    </row>
    <row r="33" spans="1:15" ht="13.5" customHeight="1" thickBot="1">
      <c r="A33" s="173" t="str">
        <f>A27</f>
        <v>Thèo Modeste</v>
      </c>
      <c r="B33" s="173" t="str">
        <f>A30</f>
        <v>Moritz Jung</v>
      </c>
      <c r="C33" s="34"/>
      <c r="D33" s="138">
        <f>IF(Turnidomenica!E43="","",Turnidomenica!E43)</f>
        <v>3</v>
      </c>
      <c r="E33" s="138">
        <f>IF(Turnidomenica!F43="","",Turnidomenica!F43)</f>
        <v>1</v>
      </c>
      <c r="F33" s="32">
        <f t="shared" ref="F33:F42" si="3">IF(D33&gt;E33,1,0)</f>
        <v>1</v>
      </c>
      <c r="G33" s="32">
        <f t="shared" ref="G33:G42" si="4">IF(D33=E33,1,0)</f>
        <v>0</v>
      </c>
      <c r="H33" s="32">
        <f t="shared" ref="H33:H42" si="5">IF(D33&lt;E33,1,0)</f>
        <v>0</v>
      </c>
      <c r="I33" s="32"/>
      <c r="J33" s="32"/>
      <c r="K33" s="32"/>
      <c r="L33" s="32"/>
      <c r="M33" s="32"/>
      <c r="N33" s="174" t="str">
        <f>Under15!A10</f>
        <v>Lorenzo Lazzaretti</v>
      </c>
      <c r="O33" s="85"/>
    </row>
    <row r="34" spans="1:15" ht="13.5" customHeight="1" thickBot="1">
      <c r="A34" s="173" t="str">
        <f>A28</f>
        <v>Jurgen Balzan</v>
      </c>
      <c r="B34" s="173" t="str">
        <f>A31</f>
        <v>Rocco Morganelli</v>
      </c>
      <c r="C34" s="34"/>
      <c r="D34" s="138">
        <f>IF(Turnidomenica!E44="","",Turnidomenica!E44)</f>
        <v>1</v>
      </c>
      <c r="E34" s="138">
        <f>IF(Turnidomenica!F44="","",Turnidomenica!F44)</f>
        <v>2</v>
      </c>
      <c r="F34" s="32">
        <f t="shared" si="3"/>
        <v>0</v>
      </c>
      <c r="G34" s="32">
        <f t="shared" si="4"/>
        <v>0</v>
      </c>
      <c r="H34" s="32">
        <f t="shared" si="5"/>
        <v>1</v>
      </c>
      <c r="I34" s="32"/>
      <c r="J34" s="32"/>
      <c r="K34" s="32"/>
      <c r="L34" s="32"/>
      <c r="M34" s="32"/>
      <c r="N34" s="174" t="str">
        <f>Under15!A11</f>
        <v>Gabriele Cavalli</v>
      </c>
      <c r="O34" s="86"/>
    </row>
    <row r="35" spans="1:15" ht="13.5" customHeight="1" thickBot="1">
      <c r="A35" s="173" t="str">
        <f>A27</f>
        <v>Thèo Modeste</v>
      </c>
      <c r="B35" s="173" t="str">
        <f>A29</f>
        <v>Alessandro Amatelli</v>
      </c>
      <c r="C35" s="34"/>
      <c r="D35" s="138">
        <f>IF(Turnidomenica!E127="","",Turnidomenica!E127)</f>
        <v>0</v>
      </c>
      <c r="E35" s="138">
        <f>IF(Turnidomenica!F127="","",Turnidomenica!F127)</f>
        <v>3</v>
      </c>
      <c r="F35" s="32">
        <f t="shared" si="3"/>
        <v>0</v>
      </c>
      <c r="G35" s="32">
        <f t="shared" si="4"/>
        <v>0</v>
      </c>
      <c r="H35" s="32">
        <f t="shared" si="5"/>
        <v>1</v>
      </c>
      <c r="I35" s="32"/>
      <c r="J35" s="32"/>
      <c r="K35" s="32"/>
      <c r="L35" s="32"/>
      <c r="M35" s="32"/>
      <c r="N35" s="174" t="str">
        <f>Ladies!A11</f>
        <v>Daria Prazynski</v>
      </c>
      <c r="O35" s="86"/>
    </row>
    <row r="36" spans="1:15" ht="13.5" customHeight="1" thickBot="1">
      <c r="A36" s="173" t="str">
        <f>A28</f>
        <v>Jurgen Balzan</v>
      </c>
      <c r="B36" s="173" t="str">
        <f>A30</f>
        <v>Moritz Jung</v>
      </c>
      <c r="C36" s="34"/>
      <c r="D36" s="138">
        <f>IF(Turnidomenica!E128="","",Turnidomenica!E128)</f>
        <v>2</v>
      </c>
      <c r="E36" s="138">
        <f>IF(Turnidomenica!F128="","",Turnidomenica!F128)</f>
        <v>1</v>
      </c>
      <c r="F36" s="32">
        <f t="shared" si="3"/>
        <v>1</v>
      </c>
      <c r="G36" s="32">
        <f t="shared" si="4"/>
        <v>0</v>
      </c>
      <c r="H36" s="32">
        <f t="shared" si="5"/>
        <v>0</v>
      </c>
      <c r="I36" s="32"/>
      <c r="J36" s="32"/>
      <c r="K36" s="32"/>
      <c r="L36" s="32"/>
      <c r="M36" s="32"/>
      <c r="N36" s="174" t="str">
        <f>Ladies!A12</f>
        <v>Stefka Radkova</v>
      </c>
      <c r="O36" s="86"/>
    </row>
    <row r="37" spans="1:15" ht="13.5" customHeight="1" thickBot="1">
      <c r="A37" s="173" t="str">
        <f>A27</f>
        <v>Thèo Modeste</v>
      </c>
      <c r="B37" s="173" t="str">
        <f>A28</f>
        <v>Jurgen Balzan</v>
      </c>
      <c r="C37" s="34"/>
      <c r="D37" s="138">
        <f>IF(Turnidomenica!E167="","",Turnidomenica!E167)</f>
        <v>4</v>
      </c>
      <c r="E37" s="138">
        <f>IF(Turnidomenica!F167="","",Turnidomenica!F167)</f>
        <v>1</v>
      </c>
      <c r="F37" s="32">
        <f t="shared" si="3"/>
        <v>1</v>
      </c>
      <c r="G37" s="32">
        <f t="shared" si="4"/>
        <v>0</v>
      </c>
      <c r="H37" s="32">
        <f t="shared" si="5"/>
        <v>0</v>
      </c>
      <c r="I37" s="32"/>
      <c r="J37" s="32"/>
      <c r="K37" s="32"/>
      <c r="L37" s="32"/>
      <c r="M37" s="32"/>
      <c r="N37" s="174" t="str">
        <f>A8</f>
        <v>Corentin Wauthy</v>
      </c>
      <c r="O37" s="86"/>
    </row>
    <row r="38" spans="1:15" ht="13.5" customHeight="1" thickBot="1">
      <c r="A38" s="173" t="str">
        <f>A29</f>
        <v>Alessandro Amatelli</v>
      </c>
      <c r="B38" s="173" t="str">
        <f>A31</f>
        <v>Rocco Morganelli</v>
      </c>
      <c r="C38" s="34"/>
      <c r="D38" s="138">
        <f>IF(Turnidomenica!E168="","",Turnidomenica!E168)</f>
        <v>2</v>
      </c>
      <c r="E38" s="138">
        <f>IF(Turnidomenica!F168="","",Turnidomenica!F168)</f>
        <v>0</v>
      </c>
      <c r="F38" s="32">
        <f t="shared" si="3"/>
        <v>1</v>
      </c>
      <c r="G38" s="32">
        <f t="shared" si="4"/>
        <v>0</v>
      </c>
      <c r="H38" s="32">
        <f t="shared" si="5"/>
        <v>0</v>
      </c>
      <c r="I38" s="32"/>
      <c r="J38" s="32"/>
      <c r="K38" s="32"/>
      <c r="L38" s="32"/>
      <c r="M38" s="32"/>
      <c r="N38" s="174" t="str">
        <f>A9</f>
        <v>Leonardo Giudice</v>
      </c>
      <c r="O38" s="86"/>
    </row>
    <row r="39" spans="1:15" ht="13.5" customHeight="1" thickBot="1">
      <c r="A39" s="173" t="str">
        <f>A28</f>
        <v>Jurgen Balzan</v>
      </c>
      <c r="B39" s="173" t="str">
        <f>A29</f>
        <v>Alessandro Amatelli</v>
      </c>
      <c r="C39" s="34"/>
      <c r="D39" s="138">
        <f>IF(Turnidomenica!E211="","",Turnidomenica!E211)</f>
        <v>3</v>
      </c>
      <c r="E39" s="138">
        <f>IF(Turnidomenica!F211="","",Turnidomenica!F211)</f>
        <v>7</v>
      </c>
      <c r="F39" s="32">
        <f t="shared" si="3"/>
        <v>0</v>
      </c>
      <c r="G39" s="32">
        <f t="shared" si="4"/>
        <v>0</v>
      </c>
      <c r="H39" s="32">
        <f t="shared" si="5"/>
        <v>1</v>
      </c>
      <c r="I39" s="32"/>
      <c r="J39" s="32"/>
      <c r="K39" s="32"/>
      <c r="L39" s="32"/>
      <c r="M39" s="32"/>
      <c r="N39" s="174" t="str">
        <f>Under15!A8</f>
        <v>Riccardo Natoli</v>
      </c>
      <c r="O39" s="87"/>
    </row>
    <row r="40" spans="1:15" ht="13.5" customHeight="1" thickBot="1">
      <c r="A40" s="173" t="str">
        <f>A30</f>
        <v>Moritz Jung</v>
      </c>
      <c r="B40" s="173" t="str">
        <f>A31</f>
        <v>Rocco Morganelli</v>
      </c>
      <c r="C40" s="34"/>
      <c r="D40" s="138">
        <f>IF(Turnidomenica!E212="","",Turnidomenica!E212)</f>
        <v>2</v>
      </c>
      <c r="E40" s="138">
        <f>IF(Turnidomenica!F212="","",Turnidomenica!F212)</f>
        <v>1</v>
      </c>
      <c r="F40" s="32">
        <f t="shared" si="3"/>
        <v>1</v>
      </c>
      <c r="G40" s="32">
        <f t="shared" si="4"/>
        <v>0</v>
      </c>
      <c r="H40" s="32">
        <f t="shared" si="5"/>
        <v>0</v>
      </c>
      <c r="I40" s="32"/>
      <c r="J40" s="32"/>
      <c r="K40" s="32"/>
      <c r="L40" s="32"/>
      <c r="M40" s="32"/>
      <c r="N40" s="174" t="str">
        <f>Under15!A9</f>
        <v>Riccardo Marangoni</v>
      </c>
      <c r="O40" s="87"/>
    </row>
    <row r="41" spans="1:15" ht="13.5" customHeight="1" thickBot="1">
      <c r="A41" s="173" t="str">
        <f>A27</f>
        <v>Thèo Modeste</v>
      </c>
      <c r="B41" s="173" t="str">
        <f>A31</f>
        <v>Rocco Morganelli</v>
      </c>
      <c r="C41" s="34"/>
      <c r="D41" s="138">
        <f>IF(Turnidomenica!E291="","",Turnidomenica!E291)</f>
        <v>5</v>
      </c>
      <c r="E41" s="138">
        <f>IF(Turnidomenica!F291="","",Turnidomenica!F291)</f>
        <v>1</v>
      </c>
      <c r="F41" s="32">
        <f t="shared" si="3"/>
        <v>1</v>
      </c>
      <c r="G41" s="32">
        <f t="shared" si="4"/>
        <v>0</v>
      </c>
      <c r="H41" s="32">
        <f t="shared" si="5"/>
        <v>0</v>
      </c>
      <c r="I41" s="32"/>
      <c r="J41" s="32"/>
      <c r="K41" s="32"/>
      <c r="L41" s="32"/>
      <c r="M41" s="32"/>
      <c r="N41" s="174" t="str">
        <f>A9</f>
        <v>Leonardo Giudice</v>
      </c>
      <c r="O41" s="87"/>
    </row>
    <row r="42" spans="1:15" ht="13.5" customHeight="1" thickBot="1">
      <c r="A42" s="173" t="str">
        <f>A29</f>
        <v>Alessandro Amatelli</v>
      </c>
      <c r="B42" s="173" t="str">
        <f>A30</f>
        <v>Moritz Jung</v>
      </c>
      <c r="C42" s="34"/>
      <c r="D42" s="138">
        <f>IF(Turnidomenica!E292="","",Turnidomenica!E292)</f>
        <v>4</v>
      </c>
      <c r="E42" s="138">
        <f>IF(Turnidomenica!F292="","",Turnidomenica!F292)</f>
        <v>2</v>
      </c>
      <c r="F42" s="32">
        <f t="shared" si="3"/>
        <v>1</v>
      </c>
      <c r="G42" s="32">
        <f t="shared" si="4"/>
        <v>0</v>
      </c>
      <c r="H42" s="32">
        <f t="shared" si="5"/>
        <v>0</v>
      </c>
      <c r="I42" s="32"/>
      <c r="J42" s="32"/>
      <c r="K42" s="32"/>
      <c r="L42" s="32"/>
      <c r="M42" s="32"/>
      <c r="N42" s="174" t="str">
        <f>A8</f>
        <v>Corentin Wauthy</v>
      </c>
      <c r="O42" s="78"/>
    </row>
    <row r="43" spans="1:15" ht="13.5" customHeight="1">
      <c r="A43" s="23"/>
      <c r="B43" s="23"/>
      <c r="C43" s="37"/>
      <c r="D43" s="37"/>
      <c r="E43" s="37"/>
      <c r="F43" s="32"/>
      <c r="G43" s="32"/>
      <c r="H43" s="32"/>
      <c r="I43" s="32"/>
      <c r="J43" s="32"/>
      <c r="K43" s="32"/>
      <c r="L43" s="32"/>
      <c r="N43" s="123"/>
      <c r="O43" s="78"/>
    </row>
    <row r="44" spans="1:15" ht="19.5">
      <c r="A44" s="96" t="s">
        <v>725</v>
      </c>
      <c r="B44" s="84"/>
      <c r="C44" s="84"/>
      <c r="D44" s="84"/>
      <c r="E44" s="84"/>
      <c r="F44" s="84"/>
      <c r="G44" s="97"/>
      <c r="H44" s="98"/>
      <c r="I44" s="98"/>
      <c r="J44" s="98"/>
      <c r="K44" s="98"/>
      <c r="L44" s="98"/>
      <c r="M44" s="98"/>
      <c r="N44" s="98"/>
    </row>
    <row r="45" spans="1:15" ht="13.5" thickBot="1">
      <c r="A45" s="55" t="s">
        <v>764</v>
      </c>
      <c r="B45" s="55" t="s">
        <v>765</v>
      </c>
      <c r="C45" s="53"/>
      <c r="D45" s="286" t="s">
        <v>543</v>
      </c>
      <c r="E45" s="286"/>
      <c r="F45" s="287" t="s">
        <v>712</v>
      </c>
      <c r="G45" s="287"/>
      <c r="H45" s="287"/>
      <c r="I45" s="287"/>
      <c r="J45" s="287"/>
      <c r="K45" s="54"/>
      <c r="L45" s="54"/>
      <c r="M45" s="55"/>
      <c r="N45" s="274" t="s">
        <v>713</v>
      </c>
    </row>
    <row r="46" spans="1:15" ht="13.5" thickBot="1">
      <c r="A46" s="99" t="str">
        <f>N8</f>
        <v>Filippo Cubeta</v>
      </c>
      <c r="B46" s="99" t="str">
        <f>N28</f>
        <v>Thèo Modeste</v>
      </c>
      <c r="C46" s="141"/>
      <c r="D46" s="138">
        <f>IF(Turnidomenica!E377="","",Turnidomenica!E377)</f>
        <v>2</v>
      </c>
      <c r="E46" s="138">
        <f>IF(Turnidomenica!F377="","",Turnidomenica!F377)</f>
        <v>1</v>
      </c>
      <c r="F46" s="301" t="str">
        <f>IF(D46&gt;E46,A46,IF(OR(D46=E46),"Spareggio",B46))</f>
        <v>Filippo Cubeta</v>
      </c>
      <c r="G46" s="301"/>
      <c r="H46" s="301"/>
      <c r="I46" s="301"/>
      <c r="J46" s="301"/>
      <c r="K46" s="219"/>
      <c r="L46" s="230" t="str">
        <f>IF(D46&lt;E46,A46,IF(OR(D46=E46),"spareggio",B46))</f>
        <v>Thèo Modeste</v>
      </c>
      <c r="M46" s="65"/>
      <c r="N46" s="140" t="s">
        <v>774</v>
      </c>
    </row>
    <row r="47" spans="1:15" ht="13.5" thickBot="1">
      <c r="A47" s="99" t="str">
        <f>N27</f>
        <v>Alessandro Amatelli</v>
      </c>
      <c r="B47" s="99" t="str">
        <f>N9</f>
        <v>Leonardo Giudice</v>
      </c>
      <c r="C47" s="142"/>
      <c r="D47" s="138">
        <f>IF(Turnidomenica!E378="","",Turnidomenica!E378)</f>
        <v>2</v>
      </c>
      <c r="E47" s="138">
        <f>IF(Turnidomenica!F378="","",Turnidomenica!F378)</f>
        <v>3</v>
      </c>
      <c r="F47" s="301" t="str">
        <f>IF(D47&gt;E47,A47,IF(OR(D47=E47),"Spareggio",B47))</f>
        <v>Leonardo Giudice</v>
      </c>
      <c r="G47" s="301"/>
      <c r="H47" s="301"/>
      <c r="I47" s="301"/>
      <c r="J47" s="301"/>
      <c r="K47" s="219"/>
      <c r="L47" s="230" t="str">
        <f>IF(D47&lt;E47,A47,IF(OR(D47=E47),"spareggio",B47))</f>
        <v>Alessandro Amatelli</v>
      </c>
      <c r="M47" s="65"/>
      <c r="N47" s="140" t="s">
        <v>774</v>
      </c>
    </row>
    <row r="48" spans="1:15">
      <c r="A48" s="63"/>
      <c r="B48" s="63"/>
      <c r="C48" s="63"/>
      <c r="D48" s="63"/>
      <c r="E48" s="63"/>
      <c r="F48" s="63"/>
      <c r="G48" s="70"/>
      <c r="H48" s="63"/>
      <c r="I48" s="63"/>
      <c r="J48" s="63"/>
      <c r="K48" s="63"/>
      <c r="L48" s="63"/>
      <c r="M48" s="63"/>
      <c r="N48" s="63"/>
    </row>
    <row r="49" spans="1:14" ht="19.5">
      <c r="A49" s="96" t="s">
        <v>772</v>
      </c>
      <c r="B49" s="84"/>
      <c r="C49" s="84"/>
      <c r="D49" s="84"/>
      <c r="E49" s="84"/>
      <c r="F49" s="84"/>
      <c r="G49" s="97"/>
      <c r="H49" s="98"/>
      <c r="I49" s="98"/>
      <c r="J49" s="98"/>
      <c r="K49" s="98"/>
      <c r="L49" s="98"/>
      <c r="M49" s="98"/>
      <c r="N49" s="98"/>
    </row>
    <row r="50" spans="1:14" ht="13.5" thickBot="1">
      <c r="A50" s="55" t="s">
        <v>764</v>
      </c>
      <c r="B50" s="55" t="s">
        <v>765</v>
      </c>
      <c r="C50" s="53"/>
      <c r="D50" s="286" t="s">
        <v>543</v>
      </c>
      <c r="E50" s="286"/>
      <c r="F50" s="287" t="s">
        <v>768</v>
      </c>
      <c r="G50" s="287"/>
      <c r="H50" s="287"/>
      <c r="I50" s="287"/>
      <c r="J50" s="287"/>
      <c r="K50" s="54"/>
      <c r="L50" s="54"/>
      <c r="M50" s="55"/>
      <c r="N50" s="274" t="s">
        <v>713</v>
      </c>
    </row>
    <row r="51" spans="1:14" ht="13.5" thickBot="1">
      <c r="A51" s="99" t="str">
        <f>F46</f>
        <v>Filippo Cubeta</v>
      </c>
      <c r="B51" s="99" t="str">
        <f>F47</f>
        <v>Leonardo Giudice</v>
      </c>
      <c r="C51" s="56"/>
      <c r="D51" s="138">
        <f>IF(Turnidomenica!E403="","",Turnidomenica!E403)</f>
        <v>3</v>
      </c>
      <c r="E51" s="138">
        <f>IF(Turnidomenica!F403="","",Turnidomenica!F403)</f>
        <v>2</v>
      </c>
      <c r="F51" s="288" t="str">
        <f>IF(D51&gt;E51,A51,IF(OR(D51=E51),"Spareggio",B51))</f>
        <v>Filippo Cubeta</v>
      </c>
      <c r="G51" s="288"/>
      <c r="H51" s="288"/>
      <c r="I51" s="288"/>
      <c r="J51" s="288"/>
      <c r="K51" s="275"/>
      <c r="L51" s="230" t="str">
        <f>IF(D51&lt;E51,A51,IF(OR(D51=E51),"spareggio",B51))</f>
        <v>Leonardo Giudice</v>
      </c>
      <c r="M51" s="65"/>
      <c r="N51" s="140" t="str">
        <f>L46</f>
        <v>Thèo Modeste</v>
      </c>
    </row>
    <row r="52" spans="1:14">
      <c r="A52" s="64"/>
      <c r="B52" s="64"/>
      <c r="C52" s="56"/>
      <c r="D52" s="37"/>
      <c r="E52" s="37"/>
      <c r="F52" s="275"/>
      <c r="G52" s="275"/>
      <c r="H52" s="275"/>
      <c r="I52" s="275"/>
      <c r="J52" s="275"/>
      <c r="K52" s="275"/>
      <c r="L52" s="275"/>
      <c r="M52" s="65"/>
      <c r="N52" s="62"/>
    </row>
    <row r="54" spans="1:14" ht="12.75" customHeight="1">
      <c r="A54" s="299" t="s">
        <v>727</v>
      </c>
      <c r="B54" s="299"/>
      <c r="C54" s="299"/>
      <c r="D54" s="299"/>
      <c r="E54" s="299"/>
      <c r="F54" s="299"/>
      <c r="G54" s="299"/>
      <c r="H54" s="299"/>
      <c r="I54" s="299"/>
      <c r="J54" s="299"/>
      <c r="K54" s="299"/>
      <c r="L54" s="299"/>
      <c r="M54" s="299"/>
      <c r="N54" s="299"/>
    </row>
    <row r="55" spans="1:14" ht="12.75" customHeight="1">
      <c r="A55" s="299"/>
      <c r="B55" s="299"/>
      <c r="C55" s="299"/>
      <c r="D55" s="299"/>
      <c r="E55" s="299"/>
      <c r="F55" s="299"/>
      <c r="G55" s="299"/>
      <c r="H55" s="299"/>
      <c r="I55" s="299"/>
      <c r="J55" s="299"/>
      <c r="K55" s="299"/>
      <c r="L55" s="299"/>
      <c r="M55" s="299"/>
      <c r="N55" s="299"/>
    </row>
    <row r="56" spans="1:14" ht="12.75" customHeight="1">
      <c r="A56" s="164"/>
      <c r="B56" s="164"/>
      <c r="C56" s="164"/>
      <c r="D56" s="164"/>
      <c r="E56" s="164"/>
      <c r="F56" s="164"/>
      <c r="G56" s="164"/>
      <c r="H56" s="164"/>
      <c r="I56" s="164"/>
      <c r="J56" s="164"/>
      <c r="K56" s="164"/>
      <c r="L56" s="164"/>
      <c r="M56" s="164"/>
      <c r="N56" s="164"/>
    </row>
    <row r="57" spans="1:14" ht="19.5" customHeight="1">
      <c r="A57" s="136" t="s">
        <v>763</v>
      </c>
      <c r="B57" s="155"/>
      <c r="C57" s="155"/>
      <c r="D57" s="155"/>
      <c r="E57" s="155"/>
      <c r="F57" s="155"/>
      <c r="G57" s="156"/>
      <c r="H57" s="157"/>
      <c r="I57" s="157"/>
      <c r="J57" s="157"/>
      <c r="K57" s="157"/>
      <c r="L57" s="157"/>
      <c r="M57" s="157"/>
      <c r="N57" s="157"/>
    </row>
    <row r="58" spans="1:14" ht="12.75" customHeight="1" thickBot="1">
      <c r="A58" s="55" t="s">
        <v>764</v>
      </c>
      <c r="B58" s="55" t="s">
        <v>765</v>
      </c>
      <c r="C58" s="53"/>
      <c r="D58" s="286" t="s">
        <v>543</v>
      </c>
      <c r="E58" s="286"/>
      <c r="F58" s="287" t="s">
        <v>712</v>
      </c>
      <c r="G58" s="287"/>
      <c r="H58" s="287"/>
      <c r="I58" s="287"/>
      <c r="J58" s="287"/>
      <c r="K58" s="54"/>
      <c r="L58" s="54"/>
      <c r="M58" s="55"/>
      <c r="N58" s="274" t="s">
        <v>713</v>
      </c>
    </row>
    <row r="59" spans="1:14" ht="12.75" customHeight="1" thickBot="1">
      <c r="A59" s="99" t="str">
        <f>N30</f>
        <v>Rocco Morganelli</v>
      </c>
      <c r="B59" s="99" t="str">
        <f>N12</f>
        <v>Nico Pretzel</v>
      </c>
      <c r="C59" s="56"/>
      <c r="D59" s="138">
        <f>IF(Turnidomenica!E331="","",Turnidomenica!E331)</f>
        <v>12</v>
      </c>
      <c r="E59" s="138">
        <f>IF(Turnidomenica!F331="","",Turnidomenica!F331)</f>
        <v>0</v>
      </c>
      <c r="F59" s="301" t="str">
        <f>IF(D59&gt;E59,A59,IF(OR(D59=E59),"Spareggio",B59))</f>
        <v>Rocco Morganelli</v>
      </c>
      <c r="G59" s="301"/>
      <c r="H59" s="301"/>
      <c r="I59" s="301"/>
      <c r="J59" s="301"/>
      <c r="K59" s="219"/>
      <c r="L59" s="230" t="str">
        <f>IF(D59&lt;E59,A59,IF(OR(D59=E59),"spareggio",B59))</f>
        <v>Nico Pretzel</v>
      </c>
      <c r="M59" s="65"/>
      <c r="N59" s="140" t="s">
        <v>774</v>
      </c>
    </row>
    <row r="60" spans="1:14" ht="12.75" customHeight="1" thickBot="1">
      <c r="A60" s="99" t="str">
        <f>N11</f>
        <v>Corentin Wauthy</v>
      </c>
      <c r="B60" s="99" t="str">
        <f>N31</f>
        <v>Jurgen Balzan</v>
      </c>
      <c r="C60" s="142"/>
      <c r="D60" s="138">
        <f>IF(Turnidomenica!E332="","",Turnidomenica!E332)</f>
        <v>2</v>
      </c>
      <c r="E60" s="138">
        <f>IF(Turnidomenica!F332="","",Turnidomenica!F332)</f>
        <v>1</v>
      </c>
      <c r="F60" s="301" t="str">
        <f>IF(D60&gt;E60,A60,IF(OR(D60=E60),"Spareggio",B60))</f>
        <v>Corentin Wauthy</v>
      </c>
      <c r="G60" s="301"/>
      <c r="H60" s="301"/>
      <c r="I60" s="301"/>
      <c r="J60" s="301"/>
      <c r="K60" s="219"/>
      <c r="L60" s="230" t="str">
        <f>IF(D60&lt;E60,A60,IF(OR(D60=E60),"spareggio",B60))</f>
        <v>Jurgen Balzan</v>
      </c>
      <c r="M60" s="65"/>
      <c r="N60" s="140" t="s">
        <v>774</v>
      </c>
    </row>
    <row r="61" spans="1:14" ht="12.75" customHeight="1">
      <c r="A61" s="164"/>
      <c r="B61" s="164"/>
      <c r="C61" s="164"/>
      <c r="D61" s="164"/>
      <c r="E61" s="164"/>
      <c r="F61" s="164"/>
      <c r="G61" s="164"/>
      <c r="H61" s="164"/>
      <c r="I61" s="164"/>
      <c r="J61" s="164"/>
      <c r="K61" s="164"/>
      <c r="L61" s="164"/>
      <c r="M61" s="164"/>
      <c r="N61" s="164"/>
    </row>
    <row r="62" spans="1:14" ht="19.5">
      <c r="A62" s="136" t="s">
        <v>725</v>
      </c>
      <c r="B62" s="155"/>
      <c r="C62" s="155"/>
      <c r="D62" s="155"/>
      <c r="E62" s="155"/>
      <c r="F62" s="155"/>
      <c r="G62" s="156"/>
      <c r="H62" s="157"/>
      <c r="I62" s="157"/>
      <c r="J62" s="157"/>
      <c r="K62" s="157"/>
      <c r="L62" s="157"/>
      <c r="M62" s="157"/>
      <c r="N62" s="157"/>
    </row>
    <row r="63" spans="1:14" ht="13.5" thickBot="1">
      <c r="A63" s="55" t="s">
        <v>764</v>
      </c>
      <c r="B63" s="55" t="s">
        <v>765</v>
      </c>
      <c r="C63" s="53"/>
      <c r="D63" s="286" t="s">
        <v>543</v>
      </c>
      <c r="E63" s="286"/>
      <c r="F63" s="287" t="s">
        <v>712</v>
      </c>
      <c r="G63" s="287"/>
      <c r="H63" s="287"/>
      <c r="I63" s="287"/>
      <c r="J63" s="287"/>
      <c r="K63" s="54"/>
      <c r="L63" s="54"/>
      <c r="M63" s="55"/>
      <c r="N63" s="274" t="s">
        <v>713</v>
      </c>
    </row>
    <row r="64" spans="1:14" ht="13.5" thickBot="1">
      <c r="A64" s="99" t="str">
        <f>N10</f>
        <v>Alessandro Natoli</v>
      </c>
      <c r="B64" s="99" t="str">
        <f>F59</f>
        <v>Rocco Morganelli</v>
      </c>
      <c r="C64" s="56"/>
      <c r="D64" s="138">
        <f>IF(Turnidomenica!E379="","",Turnidomenica!E379)</f>
        <v>3</v>
      </c>
      <c r="E64" s="138">
        <f>IF(Turnidomenica!F379="","",Turnidomenica!F379)</f>
        <v>2</v>
      </c>
      <c r="F64" s="301" t="str">
        <f>IF(D64&gt;E64,A64,IF(OR(D64=E64),"Spareggio",B64))</f>
        <v>Alessandro Natoli</v>
      </c>
      <c r="G64" s="301"/>
      <c r="H64" s="301"/>
      <c r="I64" s="301"/>
      <c r="J64" s="301"/>
      <c r="K64" s="219"/>
      <c r="L64" s="230" t="str">
        <f>IF(D64&lt;E64,A64,IF(OR(D64=E64),"spareggio",B64))</f>
        <v>Rocco Morganelli</v>
      </c>
      <c r="M64" s="65"/>
      <c r="N64" s="140" t="str">
        <f>L59</f>
        <v>Nico Pretzel</v>
      </c>
    </row>
    <row r="65" spans="1:14" ht="13.5" thickBot="1">
      <c r="A65" s="99" t="str">
        <f>N29</f>
        <v>Moritz Jung</v>
      </c>
      <c r="B65" s="99" t="str">
        <f>F60</f>
        <v>Corentin Wauthy</v>
      </c>
      <c r="C65" s="142"/>
      <c r="D65" s="138">
        <f>IF(Turnidomenica!E380="","",Turnidomenica!E380)</f>
        <v>0</v>
      </c>
      <c r="E65" s="138">
        <f>IF(Turnidomenica!F380="","",Turnidomenica!F380)</f>
        <v>5</v>
      </c>
      <c r="F65" s="301" t="str">
        <f>IF(D65&gt;E65,A65,IF(OR(D65=E65),"Spareggio",B65))</f>
        <v>Corentin Wauthy</v>
      </c>
      <c r="G65" s="301"/>
      <c r="H65" s="301"/>
      <c r="I65" s="301"/>
      <c r="J65" s="301"/>
      <c r="K65" s="219"/>
      <c r="L65" s="230" t="str">
        <f>IF(D65&lt;E65,A65,IF(OR(D65=E65),"spareggio",B65))</f>
        <v>Moritz Jung</v>
      </c>
      <c r="M65" s="65"/>
      <c r="N65" s="140" t="str">
        <f>L60</f>
        <v>Jurgen Balzan</v>
      </c>
    </row>
    <row r="66" spans="1:14">
      <c r="A66" s="63"/>
      <c r="B66" s="63"/>
      <c r="C66" s="63"/>
      <c r="D66" s="63"/>
      <c r="E66" s="63"/>
      <c r="F66" s="63"/>
      <c r="G66" s="70"/>
      <c r="H66" s="63"/>
      <c r="I66" s="63"/>
      <c r="J66" s="63"/>
      <c r="K66" s="63"/>
      <c r="L66" s="63"/>
      <c r="M66" s="63"/>
      <c r="N66" s="63"/>
    </row>
    <row r="67" spans="1:14" ht="19.5">
      <c r="A67" s="136" t="s">
        <v>772</v>
      </c>
      <c r="B67" s="155"/>
      <c r="C67" s="155"/>
      <c r="D67" s="155"/>
      <c r="E67" s="155"/>
      <c r="F67" s="155"/>
      <c r="G67" s="156"/>
      <c r="H67" s="157"/>
      <c r="I67" s="157"/>
      <c r="J67" s="157"/>
      <c r="K67" s="157"/>
      <c r="L67" s="157"/>
      <c r="M67" s="157"/>
      <c r="N67" s="157"/>
    </row>
    <row r="68" spans="1:14" ht="13.5" thickBot="1">
      <c r="A68" s="55" t="s">
        <v>764</v>
      </c>
      <c r="B68" s="55" t="s">
        <v>765</v>
      </c>
      <c r="C68" s="53"/>
      <c r="D68" s="286" t="s">
        <v>543</v>
      </c>
      <c r="E68" s="286"/>
      <c r="F68" s="287" t="s">
        <v>768</v>
      </c>
      <c r="G68" s="287"/>
      <c r="H68" s="287"/>
      <c r="I68" s="287"/>
      <c r="J68" s="287"/>
      <c r="K68" s="54"/>
      <c r="L68" s="54"/>
      <c r="M68" s="55"/>
      <c r="N68" s="274" t="s">
        <v>713</v>
      </c>
    </row>
    <row r="69" spans="1:14" ht="13.5" thickBot="1">
      <c r="A69" s="99" t="str">
        <f>F64</f>
        <v>Alessandro Natoli</v>
      </c>
      <c r="B69" s="99" t="str">
        <f>F65</f>
        <v>Corentin Wauthy</v>
      </c>
      <c r="C69" s="56"/>
      <c r="D69" s="138">
        <f>IF(Turnidomenica!E404="","",Turnidomenica!E404)</f>
        <v>5</v>
      </c>
      <c r="E69" s="138">
        <f>IF(Turnidomenica!F404="","",Turnidomenica!F404)</f>
        <v>0</v>
      </c>
      <c r="F69" s="301" t="str">
        <f>IF(D69&gt;E69,A69,IF(OR(D69=E69),"Spareggio",B69))</f>
        <v>Alessandro Natoli</v>
      </c>
      <c r="G69" s="301"/>
      <c r="H69" s="301"/>
      <c r="I69" s="301"/>
      <c r="J69" s="301"/>
      <c r="K69" s="219"/>
      <c r="L69" s="230" t="str">
        <f>IF(D69&lt;E69,A69,IF(OR(D69=E69),"spareggio",B69))</f>
        <v>Corentin Wauthy</v>
      </c>
      <c r="M69" s="65"/>
      <c r="N69" s="140" t="str">
        <f>L64</f>
        <v>Rocco Morganelli</v>
      </c>
    </row>
  </sheetData>
  <mergeCells count="23">
    <mergeCell ref="F47:J47"/>
    <mergeCell ref="D58:E58"/>
    <mergeCell ref="D50:E50"/>
    <mergeCell ref="F46:J46"/>
    <mergeCell ref="F50:J50"/>
    <mergeCell ref="F58:J58"/>
    <mergeCell ref="F59:J59"/>
    <mergeCell ref="F60:J60"/>
    <mergeCell ref="D63:E63"/>
    <mergeCell ref="F51:J51"/>
    <mergeCell ref="F63:J63"/>
    <mergeCell ref="F69:J69"/>
    <mergeCell ref="F65:J65"/>
    <mergeCell ref="F64:J64"/>
    <mergeCell ref="A54:N55"/>
    <mergeCell ref="D68:E68"/>
    <mergeCell ref="F68:J68"/>
    <mergeCell ref="B1:N1"/>
    <mergeCell ref="B2:N2"/>
    <mergeCell ref="B3:N3"/>
    <mergeCell ref="B4:N4"/>
    <mergeCell ref="D45:E45"/>
    <mergeCell ref="F45:J45"/>
  </mergeCells>
  <phoneticPr fontId="39" type="noConversion"/>
  <pageMargins left="0.75" right="0.75" top="1" bottom="1" header="0.5" footer="0.5"/>
  <pageSetup paperSize="9" scale="70" orientation="portrait" horizontalDpi="4294967292" verticalDpi="4294967292" r:id="rId1"/>
  <headerFooter alignWithMargins="0"/>
  <ignoredErrors>
    <ignoredError sqref="N8:N12 N27:N31" unlockedFormula="1"/>
    <ignoredError sqref="B21 B40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29"/>
  <sheetViews>
    <sheetView zoomScaleNormal="100" zoomScaleSheetLayoutView="100" workbookViewId="0" xr3:uid="{78B4E459-6924-5F8B-B7BA-2DD04133E49E}">
      <selection activeCell="S14" sqref="S14"/>
    </sheetView>
  </sheetViews>
  <sheetFormatPr defaultColWidth="8.85546875" defaultRowHeight="12.75"/>
  <cols>
    <col min="1" max="2" width="19.7109375" customWidth="1"/>
    <col min="3" max="13" width="3.7109375" customWidth="1"/>
    <col min="14" max="14" width="19.7109375" style="217" customWidth="1"/>
    <col min="15" max="15" width="0.5703125" customWidth="1"/>
  </cols>
  <sheetData>
    <row r="1" spans="1:15" ht="25.5" customHeight="1">
      <c r="A1" s="128"/>
      <c r="B1" s="280" t="s">
        <v>0</v>
      </c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10"/>
    </row>
    <row r="2" spans="1:15" ht="25.5">
      <c r="A2" s="127"/>
      <c r="B2" s="280" t="s">
        <v>1</v>
      </c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  <c r="O2" s="11"/>
    </row>
    <row r="3" spans="1:15" ht="25.5" customHeight="1">
      <c r="A3" s="127"/>
      <c r="B3" s="281" t="s">
        <v>2</v>
      </c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  <c r="O3" s="12"/>
    </row>
    <row r="4" spans="1:15" ht="25.5">
      <c r="A4" s="127"/>
      <c r="B4" s="282" t="s">
        <v>777</v>
      </c>
      <c r="C4" s="282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12"/>
    </row>
    <row r="5" spans="1:15" ht="25.5">
      <c r="A5" s="127"/>
      <c r="B5" s="12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30"/>
      <c r="N5" s="220"/>
      <c r="O5" s="12"/>
    </row>
    <row r="6" spans="1:15" ht="19.5">
      <c r="A6" s="117" t="s">
        <v>742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5" ht="13.5" customHeight="1">
      <c r="A7" s="75" t="s">
        <v>743</v>
      </c>
      <c r="B7" s="118"/>
      <c r="C7" s="111" t="s">
        <v>530</v>
      </c>
      <c r="D7" s="53" t="s">
        <v>531</v>
      </c>
      <c r="E7" s="53" t="s">
        <v>532</v>
      </c>
      <c r="F7" s="54" t="s">
        <v>533</v>
      </c>
      <c r="G7" s="54" t="s">
        <v>534</v>
      </c>
      <c r="H7" s="54" t="s">
        <v>538</v>
      </c>
      <c r="I7" s="53" t="s">
        <v>539</v>
      </c>
      <c r="J7" s="53" t="s">
        <v>540</v>
      </c>
      <c r="K7" s="53"/>
      <c r="L7" s="53"/>
      <c r="M7" s="68"/>
      <c r="N7" s="119"/>
    </row>
    <row r="8" spans="1:15" ht="13.5" customHeight="1">
      <c r="A8" s="6" t="str">
        <f>Iscritti!B187</f>
        <v>Riccardo Natoli</v>
      </c>
      <c r="B8" s="24"/>
      <c r="C8" s="38">
        <f>3*E8+F8</f>
        <v>9</v>
      </c>
      <c r="D8" s="43">
        <f>SUM(E8:G8)</f>
        <v>3</v>
      </c>
      <c r="E8" s="43">
        <f>SUM(F13+F15+F17)</f>
        <v>3</v>
      </c>
      <c r="F8" s="43">
        <f>SUM(G13+G15+G17)</f>
        <v>0</v>
      </c>
      <c r="G8" s="43">
        <f>SUM(H13+H15+H17)</f>
        <v>0</v>
      </c>
      <c r="H8" s="47">
        <f>SUM(D13,D15,D17)</f>
        <v>10</v>
      </c>
      <c r="I8" s="47">
        <f>SUM(E13,E15,E17)</f>
        <v>3</v>
      </c>
      <c r="J8" s="43">
        <f>H8-I8</f>
        <v>7</v>
      </c>
      <c r="K8" s="25">
        <f>(C8*10000)+(J8*100)+H8</f>
        <v>90710</v>
      </c>
      <c r="L8" s="25" t="str">
        <f>+A8</f>
        <v>Riccardo Natoli</v>
      </c>
      <c r="M8" s="25">
        <f>LARGE(K8:K13,1)</f>
        <v>90710</v>
      </c>
      <c r="N8" s="137" t="str">
        <f>IF(SUM(C8:C11)=0,"",VLOOKUP(M8,K8:L11,2,FALSE))</f>
        <v>Riccardo Natoli</v>
      </c>
    </row>
    <row r="9" spans="1:15" ht="13.5" customHeight="1">
      <c r="A9" s="6" t="str">
        <f>Iscritti!B189</f>
        <v>Riccardo Marangoni</v>
      </c>
      <c r="B9" s="24"/>
      <c r="C9" s="38">
        <f>3*E9+F9</f>
        <v>6</v>
      </c>
      <c r="D9" s="43">
        <f>SUM(E9:G9)</f>
        <v>3</v>
      </c>
      <c r="E9" s="43">
        <f>SUM(F14+H15+F18)</f>
        <v>2</v>
      </c>
      <c r="F9" s="43">
        <f>SUM(G14+G15+G18)</f>
        <v>0</v>
      </c>
      <c r="G9" s="43">
        <f>SUM(H14+F15+H18)</f>
        <v>1</v>
      </c>
      <c r="H9" s="47">
        <f>SUM(D14,E15,D18)</f>
        <v>7</v>
      </c>
      <c r="I9" s="47">
        <f>SUM(E14,D15,E18)</f>
        <v>4</v>
      </c>
      <c r="J9" s="43">
        <f>H9-I9</f>
        <v>3</v>
      </c>
      <c r="K9" s="25">
        <f>(C9*10000)+(J9*100)+H9</f>
        <v>60307</v>
      </c>
      <c r="L9" s="25" t="str">
        <f>+A9</f>
        <v>Riccardo Marangoni</v>
      </c>
      <c r="M9" s="25">
        <f>LARGE(K8:K13,2)</f>
        <v>60307</v>
      </c>
      <c r="N9" s="137" t="str">
        <f>IF(SUM(C8:C11)=0,"",VLOOKUP(M9,K8:L11,2,FALSE))</f>
        <v>Riccardo Marangoni</v>
      </c>
    </row>
    <row r="10" spans="1:15" ht="13.5" customHeight="1">
      <c r="A10" s="6" t="str">
        <f>Iscritti!B188</f>
        <v>Lorenzo Lazzaretti</v>
      </c>
      <c r="B10" s="24"/>
      <c r="C10" s="38">
        <f>3*E10+F10</f>
        <v>3</v>
      </c>
      <c r="D10" s="43">
        <f>SUM(E10:G10)</f>
        <v>3</v>
      </c>
      <c r="E10" s="43">
        <f>SUM(H13+F16+H18)</f>
        <v>1</v>
      </c>
      <c r="F10" s="43">
        <f>SUM(G13+G16+G18)</f>
        <v>0</v>
      </c>
      <c r="G10" s="43">
        <f>SUM(F13+H16+F18)</f>
        <v>2</v>
      </c>
      <c r="H10" s="47">
        <f>SUM(E13,D16,E18)</f>
        <v>3</v>
      </c>
      <c r="I10" s="47">
        <f>SUM(D13,E16,D18)</f>
        <v>7</v>
      </c>
      <c r="J10" s="43">
        <f>H10-I10</f>
        <v>-4</v>
      </c>
      <c r="K10" s="25">
        <f>(C10*10000)+(J10*100)+H10</f>
        <v>29603</v>
      </c>
      <c r="L10" s="25" t="str">
        <f>+A10</f>
        <v>Lorenzo Lazzaretti</v>
      </c>
      <c r="M10" s="25">
        <f>LARGE(K8:K13,3)</f>
        <v>29603</v>
      </c>
      <c r="N10" s="137" t="str">
        <f>IF(SUM(C8:C11)=0,"",VLOOKUP(M10,K8:L11,2,FALSE))</f>
        <v>Lorenzo Lazzaretti</v>
      </c>
    </row>
    <row r="11" spans="1:15" ht="13.5" customHeight="1">
      <c r="A11" s="6" t="str">
        <f>Iscritti!B190</f>
        <v>Gabriele Cavalli</v>
      </c>
      <c r="B11" s="24"/>
      <c r="C11" s="38">
        <f>3*E11+F11</f>
        <v>0</v>
      </c>
      <c r="D11" s="43">
        <f>SUM(E11:G11)</f>
        <v>3</v>
      </c>
      <c r="E11" s="43">
        <f>SUM(H14+H16+H17)</f>
        <v>0</v>
      </c>
      <c r="F11" s="43">
        <f>SUM(G14+G16+G17)</f>
        <v>0</v>
      </c>
      <c r="G11" s="43">
        <f>SUM(F14+F16+F17)</f>
        <v>3</v>
      </c>
      <c r="H11" s="47">
        <f>SUM(E14,E16,E17)</f>
        <v>1</v>
      </c>
      <c r="I11" s="47">
        <f>SUM(D14,D16,D17)</f>
        <v>7</v>
      </c>
      <c r="J11" s="43">
        <f>H11-I11</f>
        <v>-6</v>
      </c>
      <c r="K11" s="25">
        <f>(C11*10000)+(J11*100)+H11</f>
        <v>-599</v>
      </c>
      <c r="L11" s="25" t="str">
        <f>+A11</f>
        <v>Gabriele Cavalli</v>
      </c>
      <c r="M11" s="25">
        <f>LARGE(K8:K13,4)</f>
        <v>-599</v>
      </c>
      <c r="N11" s="137" t="str">
        <f>IF(SUM(C8:C11)=0,"",VLOOKUP(M11,K8:L11,2,FALSE))</f>
        <v>Gabriele Cavalli</v>
      </c>
    </row>
    <row r="12" spans="1:15" ht="13.5" customHeight="1" thickBot="1">
      <c r="A12" s="18" t="s">
        <v>542</v>
      </c>
      <c r="B12" s="18"/>
      <c r="C12" s="273"/>
      <c r="D12" s="286" t="s">
        <v>543</v>
      </c>
      <c r="E12" s="286"/>
      <c r="F12" s="26"/>
      <c r="G12" s="27"/>
      <c r="H12" s="26"/>
      <c r="I12" s="273"/>
      <c r="J12" s="273"/>
      <c r="K12" s="273"/>
      <c r="L12" s="273"/>
      <c r="M12" s="55"/>
      <c r="N12" s="274" t="s">
        <v>713</v>
      </c>
    </row>
    <row r="13" spans="1:15" ht="13.5" customHeight="1" thickBot="1">
      <c r="A13" s="31" t="str">
        <f>A8</f>
        <v>Riccardo Natoli</v>
      </c>
      <c r="B13" s="31" t="str">
        <f>A10</f>
        <v>Lorenzo Lazzaretti</v>
      </c>
      <c r="C13" s="34"/>
      <c r="D13" s="138">
        <f>IF(Turnidomenica!E85="","",Turnidomenica!E85)</f>
        <v>3</v>
      </c>
      <c r="E13" s="138">
        <f>IF(Turnidomenica!F85="","",Turnidomenica!F85)</f>
        <v>1</v>
      </c>
      <c r="F13" s="32">
        <f t="shared" ref="F13:F18" si="0">IF(D13&gt;E13,1,0)</f>
        <v>1</v>
      </c>
      <c r="G13" s="32">
        <f t="shared" ref="G13:G18" si="1">IF(D13="",0,IF(D13=E13,1,0))</f>
        <v>0</v>
      </c>
      <c r="H13" s="32">
        <f t="shared" ref="H13:H18" si="2">IF(D13&lt;E13,1,0)</f>
        <v>0</v>
      </c>
      <c r="I13" s="32"/>
      <c r="J13" s="32"/>
      <c r="K13" s="32"/>
      <c r="L13" s="32"/>
      <c r="M13" s="120"/>
      <c r="N13" s="121" t="str">
        <f>Ladies!A10</f>
        <v>Bettina Lenz-Exler</v>
      </c>
    </row>
    <row r="14" spans="1:15" ht="13.5" customHeight="1" thickBot="1">
      <c r="A14" s="31" t="str">
        <f>A9</f>
        <v>Riccardo Marangoni</v>
      </c>
      <c r="B14" s="31" t="str">
        <f>A11</f>
        <v>Gabriele Cavalli</v>
      </c>
      <c r="C14" s="37"/>
      <c r="D14" s="138">
        <f>IF(Turnidomenica!E86="","",Turnidomenica!E86)</f>
        <v>2</v>
      </c>
      <c r="E14" s="138">
        <f>IF(Turnidomenica!F86="","",Turnidomenica!F86)</f>
        <v>0</v>
      </c>
      <c r="F14" s="32">
        <f t="shared" si="0"/>
        <v>1</v>
      </c>
      <c r="G14" s="32">
        <f t="shared" si="1"/>
        <v>0</v>
      </c>
      <c r="H14" s="32">
        <f t="shared" si="2"/>
        <v>0</v>
      </c>
      <c r="I14" s="32"/>
      <c r="J14" s="32"/>
      <c r="K14" s="32"/>
      <c r="L14" s="32"/>
      <c r="M14" s="120"/>
      <c r="N14" s="121" t="str">
        <f>Under19!A29</f>
        <v>Alessandro Amatelli</v>
      </c>
    </row>
    <row r="15" spans="1:15" ht="13.5" customHeight="1" thickBot="1">
      <c r="A15" s="31" t="str">
        <f>A8</f>
        <v>Riccardo Natoli</v>
      </c>
      <c r="B15" s="31" t="str">
        <f>A9</f>
        <v>Riccardo Marangoni</v>
      </c>
      <c r="C15" s="37"/>
      <c r="D15" s="138">
        <f>IF(Turnidomenica!E169="","",Turnidomenica!E169)</f>
        <v>3</v>
      </c>
      <c r="E15" s="138">
        <f>IF(Turnidomenica!F169="","",Turnidomenica!F169)</f>
        <v>1</v>
      </c>
      <c r="F15" s="32">
        <f t="shared" si="0"/>
        <v>1</v>
      </c>
      <c r="G15" s="32">
        <f t="shared" si="1"/>
        <v>0</v>
      </c>
      <c r="H15" s="32">
        <f t="shared" si="2"/>
        <v>0</v>
      </c>
      <c r="I15" s="32"/>
      <c r="J15" s="32"/>
      <c r="K15" s="32"/>
      <c r="L15" s="32"/>
      <c r="M15" s="120"/>
      <c r="N15" s="121" t="str">
        <f>Under12!A8</f>
        <v>Francesco Borgo</v>
      </c>
    </row>
    <row r="16" spans="1:15" ht="13.5" customHeight="1" thickBot="1">
      <c r="A16" s="31" t="str">
        <f>A10</f>
        <v>Lorenzo Lazzaretti</v>
      </c>
      <c r="B16" s="31" t="str">
        <f>A11</f>
        <v>Gabriele Cavalli</v>
      </c>
      <c r="C16" s="37"/>
      <c r="D16" s="138">
        <f>IF(Turnidomenica!E170="","",Turnidomenica!E170)</f>
        <v>1</v>
      </c>
      <c r="E16" s="138">
        <f>IF(Turnidomenica!F170="","",Turnidomenica!F170)</f>
        <v>0</v>
      </c>
      <c r="F16" s="32">
        <f t="shared" si="0"/>
        <v>1</v>
      </c>
      <c r="G16" s="32">
        <f t="shared" si="1"/>
        <v>0</v>
      </c>
      <c r="H16" s="32">
        <f t="shared" si="2"/>
        <v>0</v>
      </c>
      <c r="I16" s="32"/>
      <c r="J16" s="32"/>
      <c r="K16" s="32"/>
      <c r="L16" s="32"/>
      <c r="M16" s="83"/>
      <c r="N16" s="121" t="str">
        <f>Under12!A9</f>
        <v>Francesco Tozzi</v>
      </c>
    </row>
    <row r="17" spans="1:14" ht="13.5" customHeight="1" thickBot="1">
      <c r="A17" s="31" t="str">
        <f>A8</f>
        <v>Riccardo Natoli</v>
      </c>
      <c r="B17" s="31" t="str">
        <f>A11</f>
        <v>Gabriele Cavalli</v>
      </c>
      <c r="C17" s="37"/>
      <c r="D17" s="138">
        <f>IF(Turnidomenica!E253="","",Turnidomenica!E253)</f>
        <v>4</v>
      </c>
      <c r="E17" s="138">
        <f>IF(Turnidomenica!F253="","",Turnidomenica!F253)</f>
        <v>1</v>
      </c>
      <c r="F17" s="32">
        <f t="shared" si="0"/>
        <v>1</v>
      </c>
      <c r="G17" s="32">
        <f t="shared" si="1"/>
        <v>0</v>
      </c>
      <c r="H17" s="32">
        <f t="shared" si="2"/>
        <v>0</v>
      </c>
      <c r="I17" s="32"/>
      <c r="J17" s="32"/>
      <c r="K17" s="32"/>
      <c r="L17" s="32"/>
      <c r="N17" s="132" t="str">
        <f>Under19!A30</f>
        <v>Moritz Jung</v>
      </c>
    </row>
    <row r="18" spans="1:14" ht="13.5" customHeight="1" thickBot="1">
      <c r="A18" s="31" t="str">
        <f>A9</f>
        <v>Riccardo Marangoni</v>
      </c>
      <c r="B18" s="31" t="str">
        <f>A10</f>
        <v>Lorenzo Lazzaretti</v>
      </c>
      <c r="C18" s="37"/>
      <c r="D18" s="138">
        <f>IF(Turnidomenica!E254="","",Turnidomenica!E254)</f>
        <v>4</v>
      </c>
      <c r="E18" s="138">
        <f>IF(Turnidomenica!F254="","",Turnidomenica!F254)</f>
        <v>1</v>
      </c>
      <c r="F18" s="32">
        <f t="shared" si="0"/>
        <v>1</v>
      </c>
      <c r="G18" s="32">
        <f t="shared" si="1"/>
        <v>0</v>
      </c>
      <c r="H18" s="32">
        <f t="shared" si="2"/>
        <v>0</v>
      </c>
      <c r="I18" s="32"/>
      <c r="J18" s="32"/>
      <c r="K18" s="32"/>
      <c r="L18" s="32"/>
      <c r="N18" s="132" t="str">
        <f>Under19!A31</f>
        <v>Rocco Morganelli</v>
      </c>
    </row>
    <row r="19" spans="1:14">
      <c r="A19" s="23"/>
      <c r="B19" s="23"/>
      <c r="C19" s="37"/>
      <c r="D19" s="37"/>
      <c r="E19" s="37"/>
      <c r="F19" s="32"/>
      <c r="G19" s="32"/>
      <c r="H19" s="32"/>
      <c r="I19" s="32"/>
      <c r="J19" s="32"/>
      <c r="K19" s="32"/>
      <c r="L19" s="32"/>
      <c r="N19" s="123"/>
    </row>
    <row r="20" spans="1:14" ht="19.5">
      <c r="A20" s="96" t="s">
        <v>725</v>
      </c>
      <c r="B20" s="84"/>
      <c r="C20" s="84"/>
      <c r="D20" s="84"/>
      <c r="E20" s="84"/>
      <c r="F20" s="84"/>
      <c r="G20" s="97"/>
      <c r="H20" s="98"/>
      <c r="I20" s="98"/>
      <c r="J20" s="98"/>
      <c r="K20" s="98"/>
      <c r="L20" s="98"/>
      <c r="M20" s="98"/>
      <c r="N20" s="98"/>
    </row>
    <row r="21" spans="1:14" ht="13.5" thickBot="1">
      <c r="A21" s="55" t="s">
        <v>764</v>
      </c>
      <c r="B21" s="55" t="s">
        <v>765</v>
      </c>
      <c r="C21" s="53"/>
      <c r="D21" s="286" t="s">
        <v>543</v>
      </c>
      <c r="E21" s="286"/>
      <c r="F21" s="287" t="s">
        <v>712</v>
      </c>
      <c r="G21" s="287"/>
      <c r="H21" s="287"/>
      <c r="I21" s="287"/>
      <c r="J21" s="287"/>
      <c r="K21" s="54"/>
      <c r="L21" s="54"/>
      <c r="M21" s="55"/>
      <c r="N21" s="274" t="s">
        <v>713</v>
      </c>
    </row>
    <row r="22" spans="1:14" ht="13.5" thickBot="1">
      <c r="A22" s="99" t="str">
        <f>N8</f>
        <v>Riccardo Natoli</v>
      </c>
      <c r="B22" s="99" t="str">
        <f>N11</f>
        <v>Gabriele Cavalli</v>
      </c>
      <c r="C22" s="141"/>
      <c r="D22" s="138">
        <f>IF(Turnidomenica!E333="","",Turnidomenica!E333)</f>
        <v>5</v>
      </c>
      <c r="E22" s="138">
        <f>IF(Turnidomenica!F333="","",Turnidomenica!F333)</f>
        <v>0</v>
      </c>
      <c r="F22" s="301" t="str">
        <f>IF(D22&gt;E22,A22,IF(OR(D22=E22),"Spareggio",B22))</f>
        <v>Riccardo Natoli</v>
      </c>
      <c r="G22" s="301"/>
      <c r="H22" s="301"/>
      <c r="I22" s="301"/>
      <c r="J22" s="301"/>
      <c r="K22" s="219"/>
      <c r="L22" s="230" t="str">
        <f>IF(D22&lt;E22,A22,IF(OR(D22=E22),"spareggio",B22))</f>
        <v>Gabriele Cavalli</v>
      </c>
      <c r="M22" s="65"/>
      <c r="N22" s="140" t="s">
        <v>774</v>
      </c>
    </row>
    <row r="23" spans="1:14" ht="13.5" thickBot="1">
      <c r="A23" s="99" t="str">
        <f>N9</f>
        <v>Riccardo Marangoni</v>
      </c>
      <c r="B23" s="99" t="str">
        <f>N10</f>
        <v>Lorenzo Lazzaretti</v>
      </c>
      <c r="C23" s="142"/>
      <c r="D23" s="138">
        <f>IF(Turnidomenica!E334="","",Turnidomenica!E334)</f>
        <v>3</v>
      </c>
      <c r="E23" s="138">
        <f>IF(Turnidomenica!F334="","",Turnidomenica!F334)</f>
        <v>1</v>
      </c>
      <c r="F23" s="301" t="str">
        <f>IF(D23&gt;E23,A23,IF(OR(D23=E23),"Spareggio",B23))</f>
        <v>Riccardo Marangoni</v>
      </c>
      <c r="G23" s="301"/>
      <c r="H23" s="301"/>
      <c r="I23" s="301"/>
      <c r="J23" s="301"/>
      <c r="K23" s="219"/>
      <c r="L23" s="230" t="str">
        <f>IF(D23&lt;E23,A23,IF(OR(D23=E23),"spareggio",B23))</f>
        <v>Lorenzo Lazzaretti</v>
      </c>
      <c r="M23" s="65"/>
      <c r="N23" s="140" t="s">
        <v>774</v>
      </c>
    </row>
    <row r="24" spans="1:14">
      <c r="A24" s="63"/>
      <c r="B24" s="63"/>
      <c r="C24" s="63"/>
      <c r="D24" s="63"/>
      <c r="E24" s="63"/>
      <c r="F24" s="63"/>
      <c r="G24" s="70"/>
      <c r="H24" s="63"/>
      <c r="I24" s="63"/>
      <c r="J24" s="63"/>
      <c r="K24" s="63"/>
      <c r="L24" s="63"/>
      <c r="M24" s="63"/>
      <c r="N24" s="63"/>
    </row>
    <row r="25" spans="1:14" ht="19.5">
      <c r="A25" s="96" t="s">
        <v>772</v>
      </c>
      <c r="B25" s="84"/>
      <c r="C25" s="84"/>
      <c r="D25" s="84"/>
      <c r="E25" s="84"/>
      <c r="F25" s="84"/>
      <c r="G25" s="97"/>
      <c r="H25" s="98"/>
      <c r="I25" s="98"/>
      <c r="J25" s="98"/>
      <c r="K25" s="98"/>
      <c r="L25" s="98"/>
      <c r="M25" s="98"/>
      <c r="N25" s="98"/>
    </row>
    <row r="26" spans="1:14" ht="13.5" thickBot="1">
      <c r="A26" s="55" t="s">
        <v>764</v>
      </c>
      <c r="B26" s="55" t="s">
        <v>765</v>
      </c>
      <c r="C26" s="53"/>
      <c r="D26" s="286" t="s">
        <v>543</v>
      </c>
      <c r="E26" s="286"/>
      <c r="F26" s="287" t="s">
        <v>768</v>
      </c>
      <c r="G26" s="287"/>
      <c r="H26" s="287"/>
      <c r="I26" s="287"/>
      <c r="J26" s="287"/>
      <c r="K26" s="54"/>
      <c r="L26" s="54"/>
      <c r="M26" s="55"/>
      <c r="N26" s="274" t="s">
        <v>713</v>
      </c>
    </row>
    <row r="27" spans="1:14" ht="13.5" thickBot="1">
      <c r="A27" s="99" t="str">
        <f>F22</f>
        <v>Riccardo Natoli</v>
      </c>
      <c r="B27" s="99" t="str">
        <f>F23</f>
        <v>Riccardo Marangoni</v>
      </c>
      <c r="C27" s="56"/>
      <c r="D27" s="138">
        <f>IF(Turnidomenica!E405="","",Turnidomenica!E405)</f>
        <v>1</v>
      </c>
      <c r="E27" s="138">
        <f>IF(Turnidomenica!F405="","",Turnidomenica!F405)</f>
        <v>0</v>
      </c>
      <c r="F27" s="288" t="str">
        <f>IF(D27&gt;E27,A27,IF(OR(D27=E27),"Spareggio",B27))</f>
        <v>Riccardo Natoli</v>
      </c>
      <c r="G27" s="288"/>
      <c r="H27" s="288"/>
      <c r="I27" s="288"/>
      <c r="J27" s="288"/>
      <c r="K27" s="275"/>
      <c r="L27" s="230" t="str">
        <f>IF(D27&lt;E27,A27,IF(OR(D27=E27),"spareggio",B27))</f>
        <v>Riccardo Marangoni</v>
      </c>
      <c r="M27" s="65"/>
      <c r="N27" s="140" t="str">
        <f>L22</f>
        <v>Gabriele Cavalli</v>
      </c>
    </row>
    <row r="28" spans="1:14">
      <c r="A28" s="64"/>
      <c r="B28" s="64"/>
      <c r="C28" s="56"/>
      <c r="D28" s="37"/>
      <c r="E28" s="37"/>
      <c r="F28" s="275"/>
      <c r="G28" s="275"/>
      <c r="H28" s="275"/>
      <c r="I28" s="275"/>
      <c r="J28" s="275"/>
      <c r="K28" s="275"/>
      <c r="L28" s="275"/>
      <c r="M28" s="65"/>
      <c r="N28" s="62"/>
    </row>
    <row r="29" spans="1:14">
      <c r="N29"/>
    </row>
  </sheetData>
  <sheetProtection selectLockedCells="1" selectUnlockedCells="1"/>
  <mergeCells count="12">
    <mergeCell ref="F27:J27"/>
    <mergeCell ref="B1:N1"/>
    <mergeCell ref="B2:N2"/>
    <mergeCell ref="B3:N3"/>
    <mergeCell ref="B4:N4"/>
    <mergeCell ref="D12:E12"/>
    <mergeCell ref="D21:E21"/>
    <mergeCell ref="F21:J21"/>
    <mergeCell ref="F22:J22"/>
    <mergeCell ref="D26:E26"/>
    <mergeCell ref="F26:J26"/>
    <mergeCell ref="F23:J23"/>
  </mergeCells>
  <phoneticPr fontId="39" type="noConversion"/>
  <pageMargins left="0.25" right="0.25" top="0.75" bottom="0.75" header="0.3" footer="0.3"/>
  <pageSetup paperSize="9" firstPageNumber="0" orientation="portrait" horizontalDpi="300" verticalDpi="300" r:id="rId1"/>
  <headerFooter alignWithMargins="0"/>
  <ignoredErrors>
    <ignoredError sqref="B16" formula="1"/>
    <ignoredError sqref="N8:N11" unlockedFormula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28"/>
  <sheetViews>
    <sheetView zoomScaleNormal="100" zoomScaleSheetLayoutView="90" workbookViewId="0" xr3:uid="{9B253EF2-77E0-53E3-AE26-4D66ECD923F3}">
      <selection activeCell="N28" sqref="N28"/>
    </sheetView>
  </sheetViews>
  <sheetFormatPr defaultColWidth="8.85546875" defaultRowHeight="12.75"/>
  <cols>
    <col min="1" max="2" width="19.7109375" customWidth="1"/>
    <col min="3" max="13" width="3.7109375" customWidth="1"/>
    <col min="14" max="14" width="19.7109375" style="217" customWidth="1"/>
  </cols>
  <sheetData>
    <row r="1" spans="1:14" ht="25.5" customHeight="1">
      <c r="A1" s="128"/>
      <c r="B1" s="280" t="s">
        <v>0</v>
      </c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</row>
    <row r="2" spans="1:14" ht="25.5" customHeight="1">
      <c r="A2" s="127"/>
      <c r="B2" s="280" t="s">
        <v>1</v>
      </c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</row>
    <row r="3" spans="1:14" ht="25.5" customHeight="1">
      <c r="A3" s="127"/>
      <c r="B3" s="281" t="s">
        <v>2</v>
      </c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</row>
    <row r="4" spans="1:14" ht="25.5" customHeight="1">
      <c r="A4" s="127"/>
      <c r="B4" s="282" t="s">
        <v>778</v>
      </c>
      <c r="C4" s="282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</row>
    <row r="5" spans="1:14" ht="25.5" customHeight="1">
      <c r="A5" s="127"/>
      <c r="B5" s="12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30"/>
      <c r="N5" s="220"/>
    </row>
    <row r="6" spans="1:14" ht="19.5">
      <c r="A6" s="117" t="s">
        <v>742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>
      <c r="A7" s="75" t="s">
        <v>743</v>
      </c>
      <c r="B7" s="118"/>
      <c r="C7" s="111" t="s">
        <v>530</v>
      </c>
      <c r="D7" s="53" t="s">
        <v>531</v>
      </c>
      <c r="E7" s="53" t="s">
        <v>532</v>
      </c>
      <c r="F7" s="54" t="s">
        <v>533</v>
      </c>
      <c r="G7" s="54" t="s">
        <v>534</v>
      </c>
      <c r="H7" s="54" t="s">
        <v>538</v>
      </c>
      <c r="I7" s="53" t="s">
        <v>539</v>
      </c>
      <c r="J7" s="53" t="s">
        <v>540</v>
      </c>
      <c r="K7" s="53"/>
      <c r="L7" s="53"/>
      <c r="M7" s="68"/>
      <c r="N7" s="119"/>
    </row>
    <row r="8" spans="1:14">
      <c r="A8" s="6" t="str">
        <f>Iscritti!B195</f>
        <v>Francesco Borgo</v>
      </c>
      <c r="B8" s="24"/>
      <c r="C8" s="38">
        <f>E8*3+F8</f>
        <v>7</v>
      </c>
      <c r="D8" s="43">
        <f>SUM(E8:G8)</f>
        <v>4</v>
      </c>
      <c r="E8" s="43">
        <f>IF(D14&gt;E14,1,0)+IF(D16&gt;E16,1,0)+IF(D18&gt;E18,1,0)+IF(D22&gt;E22,1,0)</f>
        <v>2</v>
      </c>
      <c r="F8" s="43">
        <f>IF(D14="",0,IF(D14=E14,1,0))+IF(D16="",0,IF(D16=E16,1,0))+IF(D18="",0,IF(D18=E18,1,0))+IF(D22="",0,IF(D22=E22,1,0))</f>
        <v>1</v>
      </c>
      <c r="G8" s="43">
        <f>IF(D14&lt;E14,1,0)+IF(D16&lt;E16,1,0)+IF(D18&lt;E18,1,0)+IF(D22&lt;E22,1,0)</f>
        <v>1</v>
      </c>
      <c r="H8" s="47">
        <f>SUM(D14,D16,D18,D22)</f>
        <v>9</v>
      </c>
      <c r="I8" s="47">
        <f>SUM(E14,E16,E18,E22)</f>
        <v>7</v>
      </c>
      <c r="J8" s="43">
        <f>H8-I8</f>
        <v>2</v>
      </c>
      <c r="K8" s="25">
        <f>(C8*10000)+(J8*100)+H8</f>
        <v>70209</v>
      </c>
      <c r="L8" s="25" t="str">
        <f>+A8</f>
        <v>Francesco Borgo</v>
      </c>
      <c r="M8" s="25">
        <f>LARGE(K8:K15,1)</f>
        <v>101014</v>
      </c>
      <c r="N8" s="137" t="str">
        <f>IF(SUM(C8:C12)=0,"",VLOOKUP(M8,K8:L12,2,FALSE))</f>
        <v>Francesco Tozzi</v>
      </c>
    </row>
    <row r="9" spans="1:14">
      <c r="A9" s="6" t="str">
        <f>Iscritti!B196</f>
        <v>Francesco Tozzi</v>
      </c>
      <c r="B9" s="24"/>
      <c r="C9" s="38">
        <f>E9*3+F9</f>
        <v>10</v>
      </c>
      <c r="D9" s="43">
        <f>SUM(E9:G9)</f>
        <v>4</v>
      </c>
      <c r="E9" s="43">
        <f>IF(D15&gt;E15,1,0)+IF(D17&gt;E17,1,0)+IF(E18&gt;D18,1,0)+IF(D20&gt;E20,1,0)</f>
        <v>3</v>
      </c>
      <c r="F9" s="43">
        <f>IF(D15="",0,IF(D15=E15,1,0))+IF(D17="",0,IF(D17=E17,1,0))+IF(E18="",0,IF(E18=D18,1,0))+IF(D20="",0,IF(D20=E20,1,0))</f>
        <v>1</v>
      </c>
      <c r="G9" s="43">
        <f>IF(D15&lt;E15,1,0)+IF(D17&lt;E17,1,0)+IF(E18&lt;D18,1,0)+IF(D20&lt;E20,1,0)</f>
        <v>0</v>
      </c>
      <c r="H9" s="47">
        <f>SUM(D15,D17,E18,D20)</f>
        <v>14</v>
      </c>
      <c r="I9" s="47">
        <f>SUM(E15,E17,D18,E20)</f>
        <v>4</v>
      </c>
      <c r="J9" s="43">
        <f>H9-I9</f>
        <v>10</v>
      </c>
      <c r="K9" s="25">
        <f>(C9*10000)+(J9*100)+H9</f>
        <v>101014</v>
      </c>
      <c r="L9" s="25" t="str">
        <f>+A9</f>
        <v>Francesco Tozzi</v>
      </c>
      <c r="M9" s="25">
        <f>LARGE(K8:K15,2)</f>
        <v>90812</v>
      </c>
      <c r="N9" s="137" t="str">
        <f>IF(SUM(C8:C12)=0,"",VLOOKUP(M9,K8:L12,2,FALSE))</f>
        <v>Christian Fricano</v>
      </c>
    </row>
    <row r="10" spans="1:14">
      <c r="A10" s="6" t="str">
        <f>Iscritti!B197</f>
        <v>Christian Fricano</v>
      </c>
      <c r="B10" s="24"/>
      <c r="C10" s="38">
        <f>E10*3+F10</f>
        <v>9</v>
      </c>
      <c r="D10" s="43">
        <f>SUM(E10:G10)</f>
        <v>4</v>
      </c>
      <c r="E10" s="43">
        <f>IF(E16&gt;D16,1,0)+IF(D19&gt;E19,1,0)+IF(E20&gt;D20,1,0)+IF(D23&gt;E23,1,0)</f>
        <v>3</v>
      </c>
      <c r="F10" s="43">
        <f>IF(E16="",0,IF(E16=D16,1,0))+IF(D19="",0,IF(D19=E19,1,0))+IF(E20="",0,IF(E20=D20,1,0))+IF(D23="",0,IF(D23=E23,1,0))</f>
        <v>0</v>
      </c>
      <c r="G10" s="43">
        <f>IF(E16&lt;D16,1,0)+IF(D19&lt;E19,1,0)+IF(E20&lt;D20,1,0)+IF(D23&lt;E23,1,0)</f>
        <v>1</v>
      </c>
      <c r="H10" s="47">
        <f>SUM(E16,D19,E20,D23)</f>
        <v>12</v>
      </c>
      <c r="I10" s="47">
        <f>SUM(D16,E19,D20,E23)</f>
        <v>4</v>
      </c>
      <c r="J10" s="43">
        <f>H10-I10</f>
        <v>8</v>
      </c>
      <c r="K10" s="25">
        <f>(C10*10000)+(J10*100)+H10</f>
        <v>90812</v>
      </c>
      <c r="L10" s="25" t="str">
        <f>+A10</f>
        <v>Christian Fricano</v>
      </c>
      <c r="M10" s="25">
        <f>LARGE(K8:K15,3)</f>
        <v>70209</v>
      </c>
      <c r="N10" s="137" t="str">
        <f>IF(SUM(C8:C12)=0,"",VLOOKUP(M10,K8:L12,2,FALSE))</f>
        <v>Francesco Borgo</v>
      </c>
    </row>
    <row r="11" spans="1:14">
      <c r="A11" s="6" t="str">
        <f>Iscritti!B198</f>
        <v>Ludovico Barcellona</v>
      </c>
      <c r="B11" s="24"/>
      <c r="C11" s="38">
        <f>E11*3+F11</f>
        <v>3</v>
      </c>
      <c r="D11" s="43">
        <f>SUM(E11:G11)</f>
        <v>4</v>
      </c>
      <c r="E11" s="43">
        <f>IF(E14&gt;D14,1,0)+IF(E17&gt;D17,1,0)+IF(D21&gt;E21,1,0)+IF(E23&gt;D23,1,0)</f>
        <v>1</v>
      </c>
      <c r="F11" s="43">
        <f>IF(E14="",0,IF(E14=D14,1,0))+IF(E17="",0,IF(E17=D17,1,0))+IF(D21="",0,IF(D21=E21,1,0))+IF(E23="",0,IF(E23=D23,1,0))</f>
        <v>0</v>
      </c>
      <c r="G11" s="43">
        <f>IF(E14&lt;D14,1,0)+IF(E17&lt;D17,1,0)+IF(D21&lt;E21,1,0)+IF(E23&lt;D23,1,0)</f>
        <v>3</v>
      </c>
      <c r="H11" s="47">
        <f>SUM(E14,E17,D21,E23)</f>
        <v>4</v>
      </c>
      <c r="I11" s="47">
        <f>SUM(D14,D17,E21,D23)</f>
        <v>12</v>
      </c>
      <c r="J11" s="43">
        <f>H11-I11</f>
        <v>-8</v>
      </c>
      <c r="K11" s="25">
        <f>(C11*10000)+(J11*100)+H11</f>
        <v>29204</v>
      </c>
      <c r="L11" s="25" t="str">
        <f>+A11</f>
        <v>Ludovico Barcellona</v>
      </c>
      <c r="M11" s="25">
        <f>LARGE(K8:K15,4)</f>
        <v>29204</v>
      </c>
      <c r="N11" s="137" t="str">
        <f>IF(SUM(C8:C12)=0,"",VLOOKUP(M11,K8:L12,2,FALSE))</f>
        <v>Ludovico Barcellona</v>
      </c>
    </row>
    <row r="12" spans="1:14">
      <c r="A12" s="6" t="str">
        <f>Iscritti!B199</f>
        <v>Pietro Gatti</v>
      </c>
      <c r="B12" s="24"/>
      <c r="C12" s="38">
        <f>E12*3+F12</f>
        <v>0</v>
      </c>
      <c r="D12" s="43">
        <f>SUM(E12:G12)</f>
        <v>4</v>
      </c>
      <c r="E12" s="43">
        <f>IF(E15&gt;D15,1,0)+IF(E19&gt;D19,1,0)+IF(E21&gt;D21,1,0)+IF(E22&gt;D22,1,0)</f>
        <v>0</v>
      </c>
      <c r="F12" s="43">
        <f>IF(E15="",0,IF(E15=D15,1,0))+IF(E19="",0,IF(E19=D19,1,0))+IF(E21="",0,IF(E21=D21,1,0))+IF(E22="",0,IF(E22=D22,1,0))</f>
        <v>0</v>
      </c>
      <c r="G12" s="43">
        <f>IF(E15&lt;D15,1,0)+IF(E19&lt;D19,1,0)+IF(E21&lt;D21,1,0)+IF(E22&lt;D22,1,0)</f>
        <v>4</v>
      </c>
      <c r="H12" s="47">
        <f>SUM(E15,E19,E21,E22)</f>
        <v>4</v>
      </c>
      <c r="I12" s="47">
        <f>SUM(D15,D19,D21,D22)</f>
        <v>16</v>
      </c>
      <c r="J12" s="43">
        <f>H12-I12</f>
        <v>-12</v>
      </c>
      <c r="K12" s="25">
        <f>(C12*10000)+(J12*100)+H12</f>
        <v>-1196</v>
      </c>
      <c r="L12" s="25" t="str">
        <f>+A12</f>
        <v>Pietro Gatti</v>
      </c>
      <c r="M12" s="25">
        <f>LARGE(K8:K15,5)</f>
        <v>-1196</v>
      </c>
      <c r="N12" s="137" t="str">
        <f>IF(SUM(C8:C12)=0,"",VLOOKUP(M12,K8:L12,2,FALSE))</f>
        <v>Pietro Gatti</v>
      </c>
    </row>
    <row r="13" spans="1:14" ht="13.5" thickBot="1">
      <c r="A13" s="18" t="s">
        <v>776</v>
      </c>
      <c r="B13" s="18"/>
      <c r="C13" s="273"/>
      <c r="D13" s="162" t="s">
        <v>767</v>
      </c>
      <c r="E13" s="163"/>
      <c r="F13" s="26"/>
      <c r="G13" s="27"/>
      <c r="H13" s="26"/>
      <c r="I13" s="273"/>
      <c r="J13" s="273"/>
      <c r="K13" s="273"/>
      <c r="L13" s="273"/>
      <c r="M13" s="273"/>
      <c r="N13" s="221" t="s">
        <v>769</v>
      </c>
    </row>
    <row r="14" spans="1:14" ht="13.5" thickBot="1">
      <c r="A14" s="173" t="str">
        <f>A8</f>
        <v>Francesco Borgo</v>
      </c>
      <c r="B14" s="173" t="str">
        <f>A11</f>
        <v>Ludovico Barcellona</v>
      </c>
      <c r="C14" s="34"/>
      <c r="D14" s="138">
        <f>IF(Turnidomenica!E45="","",Turnidomenica!E45)</f>
        <v>3</v>
      </c>
      <c r="E14" s="138">
        <f>IF(Turnidomenica!F45="","",Turnidomenica!F45)</f>
        <v>0</v>
      </c>
      <c r="F14" s="32">
        <f t="shared" ref="F14:F23" si="0">IF(D14&gt;E14,1,0)</f>
        <v>1</v>
      </c>
      <c r="G14" s="32">
        <f t="shared" ref="G14:G23" si="1">IF(D14=E14,1,0)</f>
        <v>0</v>
      </c>
      <c r="H14" s="32">
        <f t="shared" ref="H14:H23" si="2">IF(D14&lt;E14,1,0)</f>
        <v>0</v>
      </c>
      <c r="I14" s="32"/>
      <c r="J14" s="32"/>
      <c r="K14" s="32"/>
      <c r="L14" s="32"/>
      <c r="M14" s="32"/>
      <c r="N14" s="174" t="str">
        <f>Ladies!A8</f>
        <v>Paola Forlani</v>
      </c>
    </row>
    <row r="15" spans="1:14" ht="13.5" thickBot="1">
      <c r="A15" s="173" t="str">
        <f>A9</f>
        <v>Francesco Tozzi</v>
      </c>
      <c r="B15" s="173" t="str">
        <f>A12</f>
        <v>Pietro Gatti</v>
      </c>
      <c r="C15" s="34"/>
      <c r="D15" s="138">
        <f>IF(Turnidomenica!E46="","",Turnidomenica!E46)</f>
        <v>4</v>
      </c>
      <c r="E15" s="138">
        <f>IF(Turnidomenica!F46="","",Turnidomenica!F46)</f>
        <v>1</v>
      </c>
      <c r="F15" s="32">
        <f t="shared" si="0"/>
        <v>1</v>
      </c>
      <c r="G15" s="32">
        <f t="shared" si="1"/>
        <v>0</v>
      </c>
      <c r="H15" s="32">
        <f t="shared" si="2"/>
        <v>0</v>
      </c>
      <c r="I15" s="32"/>
      <c r="J15" s="32"/>
      <c r="K15" s="32"/>
      <c r="L15" s="32"/>
      <c r="M15" s="32"/>
      <c r="N15" s="174" t="str">
        <f>Ladies!A9</f>
        <v>Giulia Brillantino</v>
      </c>
    </row>
    <row r="16" spans="1:14" ht="13.5" thickBot="1">
      <c r="A16" s="173" t="str">
        <f>A8</f>
        <v>Francesco Borgo</v>
      </c>
      <c r="B16" s="173" t="str">
        <f>A10</f>
        <v>Christian Fricano</v>
      </c>
      <c r="C16" s="34"/>
      <c r="D16" s="138">
        <f>IF(Turnidomenica!E129="","",Turnidomenica!E129)</f>
        <v>1</v>
      </c>
      <c r="E16" s="138">
        <f>IF(Turnidomenica!F129="","",Turnidomenica!F129)</f>
        <v>4</v>
      </c>
      <c r="F16" s="32">
        <f t="shared" si="0"/>
        <v>0</v>
      </c>
      <c r="G16" s="32">
        <f t="shared" si="1"/>
        <v>0</v>
      </c>
      <c r="H16" s="32">
        <f t="shared" si="2"/>
        <v>1</v>
      </c>
      <c r="I16" s="32"/>
      <c r="J16" s="32"/>
      <c r="K16" s="32"/>
      <c r="L16" s="32"/>
      <c r="M16" s="32"/>
      <c r="N16" s="174" t="str">
        <f>Under19!A11</f>
        <v>Alessandro Natoli</v>
      </c>
    </row>
    <row r="17" spans="1:14" ht="13.5" thickBot="1">
      <c r="A17" s="173" t="str">
        <f>A9</f>
        <v>Francesco Tozzi</v>
      </c>
      <c r="B17" s="173" t="str">
        <f>A11</f>
        <v>Ludovico Barcellona</v>
      </c>
      <c r="C17" s="34"/>
      <c r="D17" s="138">
        <f>IF(Turnidomenica!E130="","",Turnidomenica!E130)</f>
        <v>7</v>
      </c>
      <c r="E17" s="138">
        <f>IF(Turnidomenica!F130="","",Turnidomenica!F130)</f>
        <v>1</v>
      </c>
      <c r="F17" s="32">
        <f t="shared" si="0"/>
        <v>1</v>
      </c>
      <c r="G17" s="32">
        <f t="shared" si="1"/>
        <v>0</v>
      </c>
      <c r="H17" s="32">
        <f t="shared" si="2"/>
        <v>0</v>
      </c>
      <c r="I17" s="32"/>
      <c r="J17" s="32"/>
      <c r="K17" s="32"/>
      <c r="L17" s="32"/>
      <c r="M17" s="32"/>
      <c r="N17" s="174" t="str">
        <f>Under19!A31</f>
        <v>Rocco Morganelli</v>
      </c>
    </row>
    <row r="18" spans="1:14" ht="13.5" thickBot="1">
      <c r="A18" s="173" t="str">
        <f>A8</f>
        <v>Francesco Borgo</v>
      </c>
      <c r="B18" s="173" t="str">
        <f>A9</f>
        <v>Francesco Tozzi</v>
      </c>
      <c r="C18" s="34"/>
      <c r="D18" s="138">
        <f>IF(Turnidomenica!E213="","",Turnidomenica!E213)</f>
        <v>1</v>
      </c>
      <c r="E18" s="138">
        <f>IF(Turnidomenica!F213="","",Turnidomenica!F213)</f>
        <v>1</v>
      </c>
      <c r="F18" s="32">
        <f t="shared" si="0"/>
        <v>0</v>
      </c>
      <c r="G18" s="32">
        <f t="shared" si="1"/>
        <v>1</v>
      </c>
      <c r="H18" s="32">
        <f t="shared" si="2"/>
        <v>0</v>
      </c>
      <c r="I18" s="32"/>
      <c r="J18" s="32"/>
      <c r="K18" s="32"/>
      <c r="L18" s="32"/>
      <c r="M18" s="32"/>
      <c r="N18" s="174" t="str">
        <f>Ladies!A11</f>
        <v>Daria Prazynski</v>
      </c>
    </row>
    <row r="19" spans="1:14" ht="13.5" thickBot="1">
      <c r="A19" s="173" t="str">
        <f>A10</f>
        <v>Christian Fricano</v>
      </c>
      <c r="B19" s="173" t="str">
        <f>A12</f>
        <v>Pietro Gatti</v>
      </c>
      <c r="C19" s="34"/>
      <c r="D19" s="138">
        <f>IF(Turnidomenica!E214="","",Turnidomenica!E214)</f>
        <v>5</v>
      </c>
      <c r="E19" s="138">
        <f>IF(Turnidomenica!F214="","",Turnidomenica!F214)</f>
        <v>1</v>
      </c>
      <c r="F19" s="32">
        <f t="shared" si="0"/>
        <v>1</v>
      </c>
      <c r="G19" s="32">
        <f t="shared" si="1"/>
        <v>0</v>
      </c>
      <c r="H19" s="32">
        <f t="shared" si="2"/>
        <v>0</v>
      </c>
      <c r="I19" s="32"/>
      <c r="J19" s="32"/>
      <c r="K19" s="32"/>
      <c r="L19" s="32"/>
      <c r="M19" s="32"/>
      <c r="N19" s="174" t="str">
        <f>Ladies!A12</f>
        <v>Stefka Radkova</v>
      </c>
    </row>
    <row r="20" spans="1:14" ht="13.5" thickBot="1">
      <c r="A20" s="173" t="str">
        <f>A9</f>
        <v>Francesco Tozzi</v>
      </c>
      <c r="B20" s="173" t="str">
        <f>A10</f>
        <v>Christian Fricano</v>
      </c>
      <c r="C20" s="34"/>
      <c r="D20" s="138">
        <f>IF(Turnidomenica!E293="","",Turnidomenica!E293)</f>
        <v>2</v>
      </c>
      <c r="E20" s="138">
        <f>IF(Turnidomenica!F293="","",Turnidomenica!F293)</f>
        <v>1</v>
      </c>
      <c r="F20" s="32">
        <f t="shared" si="0"/>
        <v>1</v>
      </c>
      <c r="G20" s="32">
        <f t="shared" si="1"/>
        <v>0</v>
      </c>
      <c r="H20" s="32">
        <f t="shared" si="2"/>
        <v>0</v>
      </c>
      <c r="I20" s="32"/>
      <c r="J20" s="32"/>
      <c r="K20" s="32"/>
      <c r="L20" s="32"/>
      <c r="M20" s="32"/>
      <c r="N20" s="174" t="s">
        <v>774</v>
      </c>
    </row>
    <row r="21" spans="1:14" ht="13.5" thickBot="1">
      <c r="A21" s="173" t="str">
        <f>A11</f>
        <v>Ludovico Barcellona</v>
      </c>
      <c r="B21" s="173" t="str">
        <f>A12</f>
        <v>Pietro Gatti</v>
      </c>
      <c r="C21" s="34"/>
      <c r="D21" s="138">
        <f>IF(Turnidomenica!E294="","",Turnidomenica!E294)</f>
        <v>3</v>
      </c>
      <c r="E21" s="138">
        <f>IF(Turnidomenica!F294="","",Turnidomenica!F294)</f>
        <v>0</v>
      </c>
      <c r="F21" s="32">
        <f t="shared" si="0"/>
        <v>1</v>
      </c>
      <c r="G21" s="32">
        <f t="shared" si="1"/>
        <v>0</v>
      </c>
      <c r="H21" s="32">
        <f t="shared" si="2"/>
        <v>0</v>
      </c>
      <c r="I21" s="32"/>
      <c r="J21" s="32"/>
      <c r="K21" s="32"/>
      <c r="L21" s="32"/>
      <c r="M21" s="32"/>
      <c r="N21" s="174" t="s">
        <v>774</v>
      </c>
    </row>
    <row r="22" spans="1:14" ht="13.5" thickBot="1">
      <c r="A22" s="173" t="str">
        <f>A8</f>
        <v>Francesco Borgo</v>
      </c>
      <c r="B22" s="173" t="str">
        <f>A12</f>
        <v>Pietro Gatti</v>
      </c>
      <c r="C22" s="34"/>
      <c r="D22" s="138">
        <f>IF(Turnidomenica!E335="","",Turnidomenica!E335)</f>
        <v>4</v>
      </c>
      <c r="E22" s="138">
        <f>IF(Turnidomenica!F335="","",Turnidomenica!F335)</f>
        <v>2</v>
      </c>
      <c r="F22" s="32">
        <f t="shared" si="0"/>
        <v>1</v>
      </c>
      <c r="G22" s="32">
        <f t="shared" si="1"/>
        <v>0</v>
      </c>
      <c r="H22" s="32">
        <f t="shared" si="2"/>
        <v>0</v>
      </c>
      <c r="I22" s="32"/>
      <c r="J22" s="32"/>
      <c r="K22" s="32"/>
      <c r="L22" s="32"/>
      <c r="M22" s="32"/>
      <c r="N22" s="174" t="str">
        <f>Under15!A9</f>
        <v>Riccardo Marangoni</v>
      </c>
    </row>
    <row r="23" spans="1:14" ht="13.5" thickBot="1">
      <c r="A23" s="173" t="str">
        <f>A10</f>
        <v>Christian Fricano</v>
      </c>
      <c r="B23" s="173" t="str">
        <f>A11</f>
        <v>Ludovico Barcellona</v>
      </c>
      <c r="C23" s="34"/>
      <c r="D23" s="138">
        <f>IF(Turnidomenica!E336="","",Turnidomenica!E336)</f>
        <v>2</v>
      </c>
      <c r="E23" s="138">
        <f>IF(Turnidomenica!F336="","",Turnidomenica!F336)</f>
        <v>0</v>
      </c>
      <c r="F23" s="32">
        <f t="shared" si="0"/>
        <v>1</v>
      </c>
      <c r="G23" s="32">
        <f t="shared" si="1"/>
        <v>0</v>
      </c>
      <c r="H23" s="32">
        <f t="shared" si="2"/>
        <v>0</v>
      </c>
      <c r="I23" s="32"/>
      <c r="J23" s="32"/>
      <c r="K23" s="32"/>
      <c r="L23" s="32"/>
      <c r="M23" s="32"/>
      <c r="N23" s="174" t="str">
        <f>Under19!A10</f>
        <v>Filippo Cubeta</v>
      </c>
    </row>
    <row r="25" spans="1:14" ht="19.5">
      <c r="A25" s="96" t="s">
        <v>772</v>
      </c>
      <c r="B25" s="84"/>
      <c r="C25" s="84"/>
      <c r="D25" s="84"/>
      <c r="E25" s="84"/>
      <c r="F25" s="84"/>
      <c r="G25" s="97"/>
      <c r="H25" s="98"/>
      <c r="I25" s="98"/>
      <c r="J25" s="98"/>
      <c r="K25" s="98"/>
      <c r="L25" s="98"/>
      <c r="M25" s="98"/>
      <c r="N25" s="98"/>
    </row>
    <row r="26" spans="1:14" ht="13.5" thickBot="1">
      <c r="A26" s="55" t="s">
        <v>764</v>
      </c>
      <c r="B26" s="55" t="s">
        <v>765</v>
      </c>
      <c r="C26" s="53"/>
      <c r="D26" s="286" t="s">
        <v>543</v>
      </c>
      <c r="E26" s="286"/>
      <c r="F26" s="287" t="s">
        <v>768</v>
      </c>
      <c r="G26" s="287"/>
      <c r="H26" s="287"/>
      <c r="I26" s="287"/>
      <c r="J26" s="287"/>
      <c r="K26" s="54"/>
      <c r="L26" s="54"/>
      <c r="M26" s="55"/>
      <c r="N26" s="274" t="s">
        <v>713</v>
      </c>
    </row>
    <row r="27" spans="1:14" ht="13.5" thickBot="1">
      <c r="A27" s="99" t="str">
        <f>N8</f>
        <v>Francesco Tozzi</v>
      </c>
      <c r="B27" s="99" t="str">
        <f>N9</f>
        <v>Christian Fricano</v>
      </c>
      <c r="C27" s="56"/>
      <c r="D27" s="138">
        <f>IF(Turnidomenica!E406="","",Turnidomenica!E406)</f>
        <v>1</v>
      </c>
      <c r="E27" s="138">
        <f>IF(Turnidomenica!F406="","",Turnidomenica!F406)</f>
        <v>0</v>
      </c>
      <c r="F27" s="288" t="str">
        <f>IF(D27&gt;E27,A27,IF(OR(D27=E27),"Spareggio",B27))</f>
        <v>Francesco Tozzi</v>
      </c>
      <c r="G27" s="288"/>
      <c r="H27" s="288"/>
      <c r="I27" s="288"/>
      <c r="J27" s="288"/>
      <c r="K27" s="275"/>
      <c r="L27" s="230" t="str">
        <f>IF(D27&lt;E27,A27,IF(OR(D27=E27),"spareggio",B27))</f>
        <v>Christian Fricano</v>
      </c>
      <c r="M27" s="65"/>
      <c r="N27" s="140" t="str">
        <f>N10</f>
        <v>Francesco Borgo</v>
      </c>
    </row>
    <row r="28" spans="1:14">
      <c r="A28" s="64"/>
      <c r="B28" s="64"/>
      <c r="C28" s="56"/>
      <c r="D28" s="37"/>
      <c r="E28" s="37"/>
      <c r="F28" s="275"/>
      <c r="G28" s="275"/>
      <c r="H28" s="275"/>
      <c r="I28" s="275"/>
      <c r="J28" s="275"/>
      <c r="K28" s="275"/>
      <c r="L28" s="275"/>
      <c r="M28" s="65"/>
      <c r="N28" s="62"/>
    </row>
  </sheetData>
  <sheetProtection selectLockedCells="1" selectUnlockedCells="1"/>
  <mergeCells count="7">
    <mergeCell ref="F27:J27"/>
    <mergeCell ref="B1:N1"/>
    <mergeCell ref="B2:N2"/>
    <mergeCell ref="B3:N3"/>
    <mergeCell ref="B4:N4"/>
    <mergeCell ref="D26:E26"/>
    <mergeCell ref="F26:J26"/>
  </mergeCells>
  <phoneticPr fontId="39" type="noConversion"/>
  <pageMargins left="0.25" right="0.25" top="0.75" bottom="0.75" header="0.3" footer="0.3"/>
  <pageSetup paperSize="9" firstPageNumber="0" orientation="portrait" horizontalDpi="300" verticalDpi="300" r:id="rId1"/>
  <headerFooter alignWithMargins="0"/>
  <ignoredErrors>
    <ignoredError sqref="B21" formula="1"/>
    <ignoredError sqref="N8:N12" unlockedFormula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8"/>
  <sheetViews>
    <sheetView zoomScaleNormal="100" zoomScaleSheetLayoutView="90" workbookViewId="0" xr3:uid="{85D5C41F-068E-5C55-9968-509E7C2A5619}">
      <selection activeCell="R8" sqref="R8"/>
    </sheetView>
  </sheetViews>
  <sheetFormatPr defaultColWidth="8.85546875" defaultRowHeight="12.75"/>
  <cols>
    <col min="1" max="2" width="19.7109375" customWidth="1"/>
    <col min="3" max="13" width="3.7109375" customWidth="1"/>
    <col min="14" max="14" width="19.28515625" style="217" customWidth="1"/>
    <col min="15" max="15" width="0.7109375" customWidth="1"/>
  </cols>
  <sheetData>
    <row r="1" spans="1:14" ht="25.5" customHeight="1">
      <c r="A1" s="128"/>
      <c r="B1" s="280" t="s">
        <v>0</v>
      </c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</row>
    <row r="2" spans="1:14" ht="25.5" customHeight="1">
      <c r="A2" s="127"/>
      <c r="B2" s="280" t="s">
        <v>1</v>
      </c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</row>
    <row r="3" spans="1:14" ht="25.5" customHeight="1">
      <c r="A3" s="127"/>
      <c r="B3" s="281" t="s">
        <v>2</v>
      </c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</row>
    <row r="4" spans="1:14" ht="25.5" customHeight="1">
      <c r="A4" s="127"/>
      <c r="B4" s="282" t="s">
        <v>779</v>
      </c>
      <c r="C4" s="282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</row>
    <row r="5" spans="1:14" ht="25.5" customHeight="1">
      <c r="A5" s="127"/>
      <c r="B5" s="12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30"/>
      <c r="N5" s="220"/>
    </row>
    <row r="6" spans="1:14" ht="19.5">
      <c r="A6" s="117" t="s">
        <v>742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>
      <c r="A7" s="75" t="s">
        <v>743</v>
      </c>
      <c r="B7" s="118"/>
      <c r="C7" s="111" t="s">
        <v>530</v>
      </c>
      <c r="D7" s="53" t="s">
        <v>531</v>
      </c>
      <c r="E7" s="53" t="s">
        <v>532</v>
      </c>
      <c r="F7" s="54" t="s">
        <v>533</v>
      </c>
      <c r="G7" s="54" t="s">
        <v>534</v>
      </c>
      <c r="H7" s="54" t="s">
        <v>538</v>
      </c>
      <c r="I7" s="53" t="s">
        <v>539</v>
      </c>
      <c r="J7" s="53" t="s">
        <v>540</v>
      </c>
      <c r="K7" s="53"/>
      <c r="L7" s="53"/>
      <c r="M7" s="68"/>
      <c r="N7" s="119"/>
    </row>
    <row r="8" spans="1:14">
      <c r="A8" s="6" t="str">
        <f>Iscritti!B204</f>
        <v>Paola Forlani</v>
      </c>
      <c r="B8" s="24"/>
      <c r="C8" s="38">
        <f>E8*3+F8</f>
        <v>12</v>
      </c>
      <c r="D8" s="43">
        <f>SUM(E8:G8)</f>
        <v>4</v>
      </c>
      <c r="E8" s="43">
        <f>IF(D14&gt;E14,1,0)+IF(D16&gt;E16,1,0)+IF(D18&gt;E18,1,0)+IF(D22&gt;E22,1,0)</f>
        <v>4</v>
      </c>
      <c r="F8" s="43">
        <f>IF(D14="",0,IF(D14=E14,1,0))+IF(D16="",0,IF(D16=E16,1,0))+IF(D18="",0,IF(D18=E18,1,0))+IF(D22="",0,IF(D22=E22,1,0))</f>
        <v>0</v>
      </c>
      <c r="G8" s="43">
        <f>IF(D14&lt;E14,1,0)+IF(D16&lt;E16,1,0)+IF(D18&lt;E18,1,0)+IF(D22&lt;E22,1,0)</f>
        <v>0</v>
      </c>
      <c r="H8" s="47">
        <f>SUM(D14,D16,D18,D22)</f>
        <v>17</v>
      </c>
      <c r="I8" s="47">
        <f>SUM(E14,E16,E18,E22)</f>
        <v>0</v>
      </c>
      <c r="J8" s="43">
        <f>H8-I8</f>
        <v>17</v>
      </c>
      <c r="K8" s="25">
        <f>(C8*10000)+(J8*100)+H8</f>
        <v>121717</v>
      </c>
      <c r="L8" s="25" t="str">
        <f>+A8</f>
        <v>Paola Forlani</v>
      </c>
      <c r="M8" s="25">
        <f>LARGE(K8:K15,1)</f>
        <v>121717</v>
      </c>
      <c r="N8" s="137" t="str">
        <f>IF(SUM(C8:C12)=0,"",VLOOKUP(M8,K8:L12,2,FALSE))</f>
        <v>Paola Forlani</v>
      </c>
    </row>
    <row r="9" spans="1:14">
      <c r="A9" s="6" t="str">
        <f>Iscritti!B205</f>
        <v>Giulia Brillantino</v>
      </c>
      <c r="B9" s="24"/>
      <c r="C9" s="38">
        <f>E9*3+F9</f>
        <v>7</v>
      </c>
      <c r="D9" s="43">
        <f>SUM(E9:G9)</f>
        <v>4</v>
      </c>
      <c r="E9" s="43">
        <f>IF(D15&gt;E15,1,0)+IF(D17&gt;E17,1,0)+IF(E18&gt;D18,1,0)+IF(D20&gt;E20,1,0)</f>
        <v>2</v>
      </c>
      <c r="F9" s="43">
        <f>IF(D15="",0,IF(D15=E15,1,0))+IF(D17="",0,IF(D17=E17,1,0))+IF(E18="",0,IF(E18=D18,1,0))+IF(D20="",0,IF(D20=E20,1,0))</f>
        <v>1</v>
      </c>
      <c r="G9" s="43">
        <f>IF(D15&lt;E15,1,0)+IF(D17&lt;E17,1,0)+IF(E18&lt;D18,1,0)+IF(D20&lt;E20,1,0)</f>
        <v>1</v>
      </c>
      <c r="H9" s="47">
        <f>SUM(D15,D17,E18,D20)</f>
        <v>7</v>
      </c>
      <c r="I9" s="47">
        <f>SUM(E15,E17,D18,E20)</f>
        <v>5</v>
      </c>
      <c r="J9" s="43">
        <f>H9-I9</f>
        <v>2</v>
      </c>
      <c r="K9" s="25">
        <f>(C9*10000)+(J9*100)+H9</f>
        <v>70207</v>
      </c>
      <c r="L9" s="25" t="str">
        <f>+A9</f>
        <v>Giulia Brillantino</v>
      </c>
      <c r="M9" s="25">
        <f>LARGE(K8:K15,2)</f>
        <v>70209</v>
      </c>
      <c r="N9" s="137" t="str">
        <f>IF(SUM(C8:C12)=0,"",VLOOKUP(M9,K8:L12,2,FALSE))</f>
        <v>Bettina Lenz-Exler</v>
      </c>
    </row>
    <row r="10" spans="1:14">
      <c r="A10" s="6" t="str">
        <f>Iscritti!B207</f>
        <v>Bettina Lenz-Exler</v>
      </c>
      <c r="B10" s="24"/>
      <c r="C10" s="38">
        <f>E10*3+F10</f>
        <v>7</v>
      </c>
      <c r="D10" s="43">
        <f>SUM(E10:G10)</f>
        <v>4</v>
      </c>
      <c r="E10" s="43">
        <f>IF(E16&gt;D16,1,0)+IF(D19&gt;E19,1,0)+IF(E20&gt;D20,1,0)+IF(D23&gt;E23,1,0)</f>
        <v>2</v>
      </c>
      <c r="F10" s="43">
        <f>IF(E16="",0,IF(E16=D16,1,0))+IF(D19="",0,IF(D19=E19,1,0))+IF(E20="",0,IF(E20=D20,1,0))+IF(D23="",0,IF(D23=E23,1,0))</f>
        <v>1</v>
      </c>
      <c r="G10" s="43">
        <f>IF(E16&lt;D16,1,0)+IF(D19&lt;E19,1,0)+IF(E20&lt;D20,1,0)+IF(D23&lt;E23,1,0)</f>
        <v>1</v>
      </c>
      <c r="H10" s="47">
        <f>SUM(E16,D19,E20,D23)</f>
        <v>9</v>
      </c>
      <c r="I10" s="47">
        <f>SUM(D16,E19,D20,E23)</f>
        <v>7</v>
      </c>
      <c r="J10" s="43">
        <f>H10-I10</f>
        <v>2</v>
      </c>
      <c r="K10" s="25">
        <f>(C10*10000)+(J10*100)+H10</f>
        <v>70209</v>
      </c>
      <c r="L10" s="25" t="str">
        <f>+A10</f>
        <v>Bettina Lenz-Exler</v>
      </c>
      <c r="M10" s="25">
        <f>LARGE(K8:K15,3)</f>
        <v>70207</v>
      </c>
      <c r="N10" s="137" t="str">
        <f>IF(SUM(C8:C12)=0,"",VLOOKUP(M10,K8:L12,2,FALSE))</f>
        <v>Giulia Brillantino</v>
      </c>
    </row>
    <row r="11" spans="1:14">
      <c r="A11" s="6" t="str">
        <f>Iscritti!B206</f>
        <v>Daria Prazynski</v>
      </c>
      <c r="B11" s="24"/>
      <c r="C11" s="38">
        <f>E11*3+F11</f>
        <v>1</v>
      </c>
      <c r="D11" s="43">
        <f>SUM(E11:G11)</f>
        <v>4</v>
      </c>
      <c r="E11" s="43">
        <f>IF(E14&gt;D14,1,0)+IF(E17&gt;D17,1,0)+IF(D21&gt;E21,1,0)+IF(E23&gt;D23,1,0)</f>
        <v>0</v>
      </c>
      <c r="F11" s="43">
        <f>IF(E14="",0,IF(E14=D14,1,0))+IF(E17="",0,IF(E17=D17,1,0))+IF(D21="",0,IF(D21=E21,1,0))+IF(E23="",0,IF(E23=D23,1,0))</f>
        <v>1</v>
      </c>
      <c r="G11" s="43">
        <f>IF(E14&lt;D14,1,0)+IF(E17&lt;D17,1,0)+IF(D21&lt;E21,1,0)+IF(E23&lt;D23,1,0)</f>
        <v>3</v>
      </c>
      <c r="H11" s="47">
        <f>SUM(E14,E17,D21,E23)</f>
        <v>0</v>
      </c>
      <c r="I11" s="47">
        <f>SUM(D14,D17,E21,D23)</f>
        <v>6</v>
      </c>
      <c r="J11" s="43">
        <f>H11-I11</f>
        <v>-6</v>
      </c>
      <c r="K11" s="25">
        <f>(C11*10000)+(J11*100)+H11</f>
        <v>9400</v>
      </c>
      <c r="L11" s="25" t="str">
        <f>+A11</f>
        <v>Daria Prazynski</v>
      </c>
      <c r="M11" s="25">
        <f>LARGE(K8:K15,4)</f>
        <v>9400</v>
      </c>
      <c r="N11" s="137" t="str">
        <f>IF(SUM(C8:C12)=0,"",VLOOKUP(M11,K8:L12,2,FALSE))</f>
        <v>Daria Prazynski</v>
      </c>
    </row>
    <row r="12" spans="1:14">
      <c r="A12" s="6" t="str">
        <f>Iscritti!B208</f>
        <v>Stefka Radkova</v>
      </c>
      <c r="B12" s="24"/>
      <c r="C12" s="38">
        <f>E12*3+F12</f>
        <v>1</v>
      </c>
      <c r="D12" s="43">
        <f>SUM(E12:G12)</f>
        <v>4</v>
      </c>
      <c r="E12" s="43">
        <f>IF(E15&gt;D15,1,0)+IF(E19&gt;D19,1,0)+IF(E21&gt;D21,1,0)+IF(E22&gt;D22,1,0)</f>
        <v>0</v>
      </c>
      <c r="F12" s="43">
        <f>IF(E15="",0,IF(E15=D15,1,0))+IF(E19="",0,IF(E19=D19,1,0))+IF(E21="",0,IF(E21=D21,1,0))+IF(E22="",0,IF(E22=D22,1,0))</f>
        <v>1</v>
      </c>
      <c r="G12" s="43">
        <f>IF(E15&lt;D15,1,0)+IF(E19&lt;D19,1,0)+IF(E21&lt;D21,1,0)+IF(E22&lt;D22,1,0)</f>
        <v>3</v>
      </c>
      <c r="H12" s="47">
        <f>SUM(E15,E19,E21,E22)</f>
        <v>0</v>
      </c>
      <c r="I12" s="47">
        <f>SUM(D15,D19,D21,D22)</f>
        <v>15</v>
      </c>
      <c r="J12" s="43">
        <f>H12-I12</f>
        <v>-15</v>
      </c>
      <c r="K12" s="25">
        <f>(C12*10000)+(J12*100)+H12</f>
        <v>8500</v>
      </c>
      <c r="L12" s="25" t="str">
        <f>+A12</f>
        <v>Stefka Radkova</v>
      </c>
      <c r="M12" s="25">
        <f>LARGE(K8:K15,5)</f>
        <v>8500</v>
      </c>
      <c r="N12" s="137" t="str">
        <f>IF(SUM(C8:C12)=0,"",VLOOKUP(M12,K8:L12,2,FALSE))</f>
        <v>Stefka Radkova</v>
      </c>
    </row>
    <row r="13" spans="1:14" ht="13.5" thickBot="1">
      <c r="A13" s="18" t="s">
        <v>776</v>
      </c>
      <c r="B13" s="18"/>
      <c r="C13" s="273"/>
      <c r="D13" s="162" t="s">
        <v>767</v>
      </c>
      <c r="E13" s="163"/>
      <c r="F13" s="26"/>
      <c r="G13" s="27"/>
      <c r="H13" s="26"/>
      <c r="I13" s="273"/>
      <c r="J13" s="273"/>
      <c r="K13" s="273"/>
      <c r="L13" s="273"/>
      <c r="M13" s="273"/>
      <c r="N13" s="221" t="s">
        <v>769</v>
      </c>
    </row>
    <row r="14" spans="1:14" ht="13.5" thickBot="1">
      <c r="A14" s="173" t="str">
        <f>A8</f>
        <v>Paola Forlani</v>
      </c>
      <c r="B14" s="173" t="str">
        <f>A11</f>
        <v>Daria Prazynski</v>
      </c>
      <c r="C14" s="34"/>
      <c r="D14" s="138">
        <f>IF(Turnidomenica!E87="","",Turnidomenica!E87)</f>
        <v>3</v>
      </c>
      <c r="E14" s="138">
        <f>IF(Turnidomenica!F87="","",Turnidomenica!F87)</f>
        <v>0</v>
      </c>
      <c r="F14" s="32">
        <f t="shared" ref="F14:F23" si="0">IF(D14&gt;E14,1,0)</f>
        <v>1</v>
      </c>
      <c r="G14" s="32">
        <f t="shared" ref="G14:G23" si="1">IF(D14=E14,1,0)</f>
        <v>0</v>
      </c>
      <c r="H14" s="32">
        <f t="shared" ref="H14:H23" si="2">IF(D14&lt;E14,1,0)</f>
        <v>0</v>
      </c>
      <c r="I14" s="32"/>
      <c r="J14" s="32"/>
      <c r="K14" s="32"/>
      <c r="L14" s="32"/>
      <c r="M14" s="32"/>
      <c r="N14" s="174" t="str">
        <f>Under19!A27</f>
        <v>Thèo Modeste</v>
      </c>
    </row>
    <row r="15" spans="1:14" ht="13.5" thickBot="1">
      <c r="A15" s="173" t="str">
        <f>A9</f>
        <v>Giulia Brillantino</v>
      </c>
      <c r="B15" s="173" t="str">
        <f>A12</f>
        <v>Stefka Radkova</v>
      </c>
      <c r="C15" s="34"/>
      <c r="D15" s="138">
        <f>IF(Turnidomenica!E88="","",Turnidomenica!E88)</f>
        <v>4</v>
      </c>
      <c r="E15" s="138">
        <f>IF(Turnidomenica!F88="","",Turnidomenica!F88)</f>
        <v>0</v>
      </c>
      <c r="F15" s="32">
        <f t="shared" si="0"/>
        <v>1</v>
      </c>
      <c r="G15" s="32">
        <f t="shared" si="1"/>
        <v>0</v>
      </c>
      <c r="H15" s="32">
        <f t="shared" si="2"/>
        <v>0</v>
      </c>
      <c r="I15" s="32"/>
      <c r="J15" s="32"/>
      <c r="K15" s="32"/>
      <c r="L15" s="32"/>
      <c r="M15" s="32"/>
      <c r="N15" s="174" t="str">
        <f>Under19!A28</f>
        <v>Jurgen Balzan</v>
      </c>
    </row>
    <row r="16" spans="1:14" ht="13.5" thickBot="1">
      <c r="A16" s="173" t="str">
        <f>A8</f>
        <v>Paola Forlani</v>
      </c>
      <c r="B16" s="173" t="str">
        <f>A10</f>
        <v>Bettina Lenz-Exler</v>
      </c>
      <c r="C16" s="34"/>
      <c r="D16" s="138">
        <f>IF(Turnidomenica!E171="","",Turnidomenica!E171)</f>
        <v>5</v>
      </c>
      <c r="E16" s="138">
        <f>IF(Turnidomenica!F171="","",Turnidomenica!F171)</f>
        <v>0</v>
      </c>
      <c r="F16" s="32">
        <f t="shared" si="0"/>
        <v>1</v>
      </c>
      <c r="G16" s="32">
        <f t="shared" si="1"/>
        <v>0</v>
      </c>
      <c r="H16" s="32">
        <f t="shared" si="2"/>
        <v>0</v>
      </c>
      <c r="I16" s="32"/>
      <c r="J16" s="32"/>
      <c r="K16" s="32"/>
      <c r="L16" s="32"/>
      <c r="M16" s="32"/>
      <c r="N16" s="174" t="str">
        <f>Under19!A12</f>
        <v>Nico Pretzel</v>
      </c>
    </row>
    <row r="17" spans="1:14" ht="13.5" thickBot="1">
      <c r="A17" s="173" t="str">
        <f>A9</f>
        <v>Giulia Brillantino</v>
      </c>
      <c r="B17" s="173" t="str">
        <f>A11</f>
        <v>Daria Prazynski</v>
      </c>
      <c r="C17" s="34"/>
      <c r="D17" s="138">
        <f>IF(Turnidomenica!E172="","",Turnidomenica!E172)</f>
        <v>1</v>
      </c>
      <c r="E17" s="138">
        <f>IF(Turnidomenica!F172="","",Turnidomenica!F172)</f>
        <v>0</v>
      </c>
      <c r="F17" s="32">
        <f t="shared" si="0"/>
        <v>1</v>
      </c>
      <c r="G17" s="32">
        <f t="shared" si="1"/>
        <v>0</v>
      </c>
      <c r="H17" s="32">
        <f t="shared" si="2"/>
        <v>0</v>
      </c>
      <c r="I17" s="32"/>
      <c r="J17" s="32"/>
      <c r="K17" s="32"/>
      <c r="L17" s="32"/>
      <c r="M17" s="32"/>
      <c r="N17" s="174" t="str">
        <f>Under19!A10</f>
        <v>Filippo Cubeta</v>
      </c>
    </row>
    <row r="18" spans="1:14" ht="13.5" thickBot="1">
      <c r="A18" s="173" t="str">
        <f>A8</f>
        <v>Paola Forlani</v>
      </c>
      <c r="B18" s="173" t="str">
        <f>A9</f>
        <v>Giulia Brillantino</v>
      </c>
      <c r="C18" s="34"/>
      <c r="D18" s="138">
        <f>IF(Turnidomenica!E255="","",Turnidomenica!E255)</f>
        <v>3</v>
      </c>
      <c r="E18" s="138">
        <f>IF(Turnidomenica!F255="","",Turnidomenica!F255)</f>
        <v>0</v>
      </c>
      <c r="F18" s="32">
        <f t="shared" si="0"/>
        <v>1</v>
      </c>
      <c r="G18" s="32">
        <f t="shared" si="1"/>
        <v>0</v>
      </c>
      <c r="H18" s="32">
        <f t="shared" si="2"/>
        <v>0</v>
      </c>
      <c r="I18" s="32"/>
      <c r="J18" s="32"/>
      <c r="K18" s="32"/>
      <c r="L18" s="32"/>
      <c r="M18" s="32"/>
      <c r="N18" s="174" t="str">
        <f>Under12!A10</f>
        <v>Christian Fricano</v>
      </c>
    </row>
    <row r="19" spans="1:14" ht="13.5" thickBot="1">
      <c r="A19" s="173" t="str">
        <f>A10</f>
        <v>Bettina Lenz-Exler</v>
      </c>
      <c r="B19" s="173" t="str">
        <f>A12</f>
        <v>Stefka Radkova</v>
      </c>
      <c r="C19" s="34"/>
      <c r="D19" s="138">
        <f>IF(Turnidomenica!E256="","",Turnidomenica!E256)</f>
        <v>5</v>
      </c>
      <c r="E19" s="138">
        <f>IF(Turnidomenica!F256="","",Turnidomenica!F256)</f>
        <v>0</v>
      </c>
      <c r="F19" s="32">
        <f t="shared" si="0"/>
        <v>1</v>
      </c>
      <c r="G19" s="32">
        <f t="shared" si="1"/>
        <v>0</v>
      </c>
      <c r="H19" s="32">
        <f t="shared" si="2"/>
        <v>0</v>
      </c>
      <c r="I19" s="32"/>
      <c r="J19" s="32"/>
      <c r="K19" s="32"/>
      <c r="L19" s="32"/>
      <c r="M19" s="32"/>
      <c r="N19" s="174" t="str">
        <f>Under12!A11</f>
        <v>Ludovico Barcellona</v>
      </c>
    </row>
    <row r="20" spans="1:14" ht="13.5" thickBot="1">
      <c r="A20" s="173" t="str">
        <f>A9</f>
        <v>Giulia Brillantino</v>
      </c>
      <c r="B20" s="173" t="str">
        <f>A10</f>
        <v>Bettina Lenz-Exler</v>
      </c>
      <c r="C20" s="34"/>
      <c r="D20" s="138">
        <f>IF(Turnidomenica!E295="","",Turnidomenica!E295)</f>
        <v>2</v>
      </c>
      <c r="E20" s="138">
        <f>IF(Turnidomenica!F295="","",Turnidomenica!F295)</f>
        <v>2</v>
      </c>
      <c r="F20" s="32">
        <f t="shared" si="0"/>
        <v>0</v>
      </c>
      <c r="G20" s="32">
        <f t="shared" si="1"/>
        <v>1</v>
      </c>
      <c r="H20" s="32">
        <f t="shared" si="2"/>
        <v>0</v>
      </c>
      <c r="I20" s="32"/>
      <c r="J20" s="32"/>
      <c r="K20" s="32"/>
      <c r="L20" s="32"/>
      <c r="M20" s="32"/>
      <c r="N20" s="174" t="str">
        <f>Under19!A12</f>
        <v>Nico Pretzel</v>
      </c>
    </row>
    <row r="21" spans="1:14" ht="13.5" thickBot="1">
      <c r="A21" s="173" t="str">
        <f>A11</f>
        <v>Daria Prazynski</v>
      </c>
      <c r="B21" s="173" t="str">
        <f>A12</f>
        <v>Stefka Radkova</v>
      </c>
      <c r="C21" s="34"/>
      <c r="D21" s="138">
        <f>IF(Turnidomenica!E296="","",Turnidomenica!E296)</f>
        <v>0</v>
      </c>
      <c r="E21" s="138">
        <f>IF(Turnidomenica!F296="","",Turnidomenica!F296)</f>
        <v>0</v>
      </c>
      <c r="F21" s="32">
        <f t="shared" si="0"/>
        <v>0</v>
      </c>
      <c r="G21" s="32">
        <f t="shared" si="1"/>
        <v>1</v>
      </c>
      <c r="H21" s="32">
        <f t="shared" si="2"/>
        <v>0</v>
      </c>
      <c r="I21" s="32"/>
      <c r="J21" s="32"/>
      <c r="K21" s="32"/>
      <c r="L21" s="32"/>
      <c r="M21" s="32"/>
      <c r="N21" s="174" t="str">
        <f>Under19!A11</f>
        <v>Alessandro Natoli</v>
      </c>
    </row>
    <row r="22" spans="1:14" ht="13.5" thickBot="1">
      <c r="A22" s="173" t="str">
        <f>A8</f>
        <v>Paola Forlani</v>
      </c>
      <c r="B22" s="173" t="str">
        <f>A12</f>
        <v>Stefka Radkova</v>
      </c>
      <c r="C22" s="34"/>
      <c r="D22" s="138">
        <f>IF(Turnidomenica!E337="","",Turnidomenica!E337)</f>
        <v>6</v>
      </c>
      <c r="E22" s="138">
        <f>IF(Turnidomenica!F337="","",Turnidomenica!F337)</f>
        <v>0</v>
      </c>
      <c r="F22" s="32">
        <f t="shared" si="0"/>
        <v>1</v>
      </c>
      <c r="G22" s="32">
        <f t="shared" si="1"/>
        <v>0</v>
      </c>
      <c r="H22" s="32">
        <f t="shared" si="2"/>
        <v>0</v>
      </c>
      <c r="I22" s="32"/>
      <c r="J22" s="32"/>
      <c r="K22" s="32"/>
      <c r="L22" s="32"/>
      <c r="M22" s="32"/>
      <c r="N22" s="174" t="s">
        <v>780</v>
      </c>
    </row>
    <row r="23" spans="1:14" ht="13.5" thickBot="1">
      <c r="A23" s="173" t="str">
        <f>A10</f>
        <v>Bettina Lenz-Exler</v>
      </c>
      <c r="B23" s="173" t="str">
        <f>A11</f>
        <v>Daria Prazynski</v>
      </c>
      <c r="C23" s="34"/>
      <c r="D23" s="138">
        <f>IF(Turnidomenica!E338="","",Turnidomenica!E338)</f>
        <v>2</v>
      </c>
      <c r="E23" s="138">
        <f>IF(Turnidomenica!F338="","",Turnidomenica!F338)</f>
        <v>0</v>
      </c>
      <c r="F23" s="32">
        <f t="shared" si="0"/>
        <v>1</v>
      </c>
      <c r="G23" s="32">
        <f t="shared" si="1"/>
        <v>0</v>
      </c>
      <c r="H23" s="32">
        <f t="shared" si="2"/>
        <v>0</v>
      </c>
      <c r="I23" s="32"/>
      <c r="J23" s="32"/>
      <c r="K23" s="32"/>
      <c r="L23" s="32"/>
      <c r="M23" s="32"/>
      <c r="N23" s="174" t="s">
        <v>780</v>
      </c>
    </row>
    <row r="24" spans="1:14">
      <c r="A24" s="23"/>
      <c r="B24" s="23"/>
      <c r="C24" s="37"/>
      <c r="D24" s="37"/>
      <c r="E24" s="37"/>
      <c r="F24" s="32"/>
      <c r="G24" s="32"/>
      <c r="H24" s="32"/>
      <c r="I24" s="32"/>
      <c r="J24" s="32"/>
      <c r="K24" s="32"/>
      <c r="L24" s="32"/>
      <c r="N24" s="123"/>
    </row>
    <row r="25" spans="1:14" ht="19.5">
      <c r="A25" s="96" t="s">
        <v>772</v>
      </c>
      <c r="B25" s="84"/>
      <c r="C25" s="84"/>
      <c r="D25" s="84"/>
      <c r="E25" s="84"/>
      <c r="F25" s="84"/>
      <c r="G25" s="97"/>
      <c r="H25" s="98"/>
      <c r="I25" s="98"/>
      <c r="J25" s="98"/>
      <c r="K25" s="98"/>
      <c r="L25" s="98"/>
      <c r="M25" s="98"/>
      <c r="N25" s="98"/>
    </row>
    <row r="26" spans="1:14" ht="13.5" thickBot="1">
      <c r="A26" s="55" t="s">
        <v>764</v>
      </c>
      <c r="B26" s="55" t="s">
        <v>765</v>
      </c>
      <c r="C26" s="53"/>
      <c r="D26" s="286" t="s">
        <v>543</v>
      </c>
      <c r="E26" s="286"/>
      <c r="F26" s="287" t="s">
        <v>768</v>
      </c>
      <c r="G26" s="287"/>
      <c r="H26" s="287"/>
      <c r="I26" s="287"/>
      <c r="J26" s="287"/>
      <c r="K26" s="54"/>
      <c r="L26" s="54"/>
      <c r="M26" s="55"/>
      <c r="N26" s="274" t="s">
        <v>713</v>
      </c>
    </row>
    <row r="27" spans="1:14" ht="13.5" thickBot="1">
      <c r="A27" s="99" t="str">
        <f>N8</f>
        <v>Paola Forlani</v>
      </c>
      <c r="B27" s="99" t="str">
        <f>N9</f>
        <v>Bettina Lenz-Exler</v>
      </c>
      <c r="C27" s="56"/>
      <c r="D27" s="138">
        <f>IF(Turnidomenica!E407="","",Turnidomenica!E407)</f>
        <v>3</v>
      </c>
      <c r="E27" s="138">
        <f>IF(Turnidomenica!F407="","",Turnidomenica!F407)</f>
        <v>1</v>
      </c>
      <c r="F27" s="288" t="str">
        <f>IF(D27&gt;E27,A27,IF(OR(D27=E27),"Spareggio",B27))</f>
        <v>Paola Forlani</v>
      </c>
      <c r="G27" s="288"/>
      <c r="H27" s="288"/>
      <c r="I27" s="288"/>
      <c r="J27" s="288"/>
      <c r="K27" s="275"/>
      <c r="L27" s="230" t="str">
        <f>IF(D27&lt;E27,A27,IF(OR(D27=E27),"spareggio",B27))</f>
        <v>Bettina Lenz-Exler</v>
      </c>
      <c r="M27" s="65"/>
      <c r="N27" s="140" t="str">
        <f>N10</f>
        <v>Giulia Brillantino</v>
      </c>
    </row>
    <row r="28" spans="1:14">
      <c r="A28" s="64"/>
      <c r="B28" s="64"/>
      <c r="C28" s="56"/>
      <c r="D28" s="37"/>
      <c r="E28" s="37"/>
      <c r="F28" s="275"/>
      <c r="G28" s="275"/>
      <c r="H28" s="275"/>
      <c r="I28" s="275"/>
      <c r="J28" s="275"/>
      <c r="K28" s="275"/>
      <c r="L28" s="275"/>
      <c r="M28" s="65"/>
      <c r="N28" s="62"/>
    </row>
  </sheetData>
  <mergeCells count="7">
    <mergeCell ref="F27:J27"/>
    <mergeCell ref="B1:N1"/>
    <mergeCell ref="B2:N2"/>
    <mergeCell ref="B3:N3"/>
    <mergeCell ref="B4:N4"/>
    <mergeCell ref="D26:E26"/>
    <mergeCell ref="F26:J26"/>
  </mergeCells>
  <phoneticPr fontId="39" type="noConversion"/>
  <pageMargins left="0.25" right="0.25" top="0.75" bottom="0.75" header="0.3" footer="0.3"/>
  <pageSetup paperSize="9" orientation="portrait" r:id="rId1"/>
  <headerFooter alignWithMargins="0"/>
  <ignoredErrors>
    <ignoredError sqref="B21" formula="1"/>
    <ignoredError sqref="N8:N12" unlockedFormula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148"/>
  <sheetViews>
    <sheetView zoomScaleNormal="100" workbookViewId="0" xr3:uid="{44B22561-5205-5C8A-B808-2C70100D228F}">
      <selection activeCell="K30" sqref="K30"/>
    </sheetView>
  </sheetViews>
  <sheetFormatPr defaultColWidth="8.85546875" defaultRowHeight="12.75"/>
  <cols>
    <col min="1" max="1" width="18.7109375" bestFit="1" customWidth="1"/>
    <col min="2" max="2" width="12" bestFit="1" customWidth="1"/>
    <col min="3" max="4" width="20.28515625" customWidth="1"/>
    <col min="5" max="6" width="4.7109375" customWidth="1"/>
    <col min="7" max="7" width="20.28515625" customWidth="1"/>
  </cols>
  <sheetData>
    <row r="1" spans="1:11" ht="25.5" customHeight="1">
      <c r="B1" s="283" t="s">
        <v>0</v>
      </c>
      <c r="C1" s="283"/>
      <c r="D1" s="283"/>
      <c r="E1" s="283"/>
      <c r="F1" s="283"/>
      <c r="G1" s="283"/>
      <c r="H1" s="1"/>
    </row>
    <row r="2" spans="1:11" ht="25.5" customHeight="1">
      <c r="B2" s="283" t="s">
        <v>1</v>
      </c>
      <c r="C2" s="283"/>
      <c r="D2" s="283"/>
      <c r="E2" s="283"/>
      <c r="F2" s="283"/>
      <c r="G2" s="283"/>
      <c r="H2" s="1"/>
    </row>
    <row r="3" spans="1:11" ht="25.5" customHeight="1">
      <c r="B3" s="284" t="s">
        <v>2</v>
      </c>
      <c r="C3" s="284"/>
      <c r="D3" s="284"/>
      <c r="E3" s="284"/>
      <c r="F3" s="284"/>
      <c r="G3" s="284"/>
      <c r="H3" s="2"/>
      <c r="I3" s="2"/>
      <c r="J3" s="2"/>
      <c r="K3" s="2"/>
    </row>
    <row r="4" spans="1:11" ht="25.5" customHeight="1">
      <c r="B4" s="285" t="s">
        <v>781</v>
      </c>
      <c r="C4" s="285"/>
      <c r="D4" s="285"/>
      <c r="E4" s="285"/>
      <c r="F4" s="285"/>
      <c r="G4" s="285"/>
      <c r="H4" s="3"/>
      <c r="I4" s="3"/>
      <c r="J4" s="3"/>
      <c r="K4" s="3"/>
    </row>
    <row r="5" spans="1:11" ht="25.5" customHeight="1">
      <c r="C5" s="272"/>
      <c r="D5" s="272"/>
      <c r="E5" s="272"/>
      <c r="F5" s="272"/>
      <c r="G5" s="272"/>
      <c r="H5" s="272"/>
    </row>
    <row r="6" spans="1:11">
      <c r="A6" s="304" t="s">
        <v>782</v>
      </c>
      <c r="B6" s="304"/>
      <c r="C6" s="304"/>
      <c r="D6" s="304"/>
      <c r="E6" s="304"/>
      <c r="F6" s="304"/>
      <c r="G6" s="304"/>
    </row>
    <row r="7" spans="1:11">
      <c r="A7" s="304"/>
      <c r="B7" s="304"/>
      <c r="C7" s="304"/>
      <c r="D7" s="304"/>
      <c r="E7" s="304"/>
      <c r="F7" s="304"/>
      <c r="G7" s="304"/>
    </row>
    <row r="9" spans="1:11">
      <c r="A9" s="302" t="s">
        <v>783</v>
      </c>
      <c r="B9" s="302"/>
      <c r="C9" s="302"/>
      <c r="D9" s="302"/>
      <c r="E9" s="302"/>
      <c r="F9" s="302"/>
      <c r="G9" s="302"/>
    </row>
    <row r="10" spans="1:11">
      <c r="A10" s="231" t="s">
        <v>784</v>
      </c>
      <c r="B10" s="231" t="s">
        <v>785</v>
      </c>
      <c r="C10" s="276" t="s">
        <v>710</v>
      </c>
      <c r="D10" s="276" t="s">
        <v>711</v>
      </c>
      <c r="E10" s="303" t="s">
        <v>543</v>
      </c>
      <c r="F10" s="303"/>
      <c r="G10" s="276" t="s">
        <v>544</v>
      </c>
    </row>
    <row r="11" spans="1:11">
      <c r="A11" s="133" t="s">
        <v>786</v>
      </c>
      <c r="B11" s="134" t="s">
        <v>787</v>
      </c>
      <c r="C11" s="143" t="str">
        <f>Teams!A241</f>
        <v>Rochefort TS</v>
      </c>
      <c r="D11" s="143" t="str">
        <f>Teams!B241</f>
        <v>Flickers</v>
      </c>
      <c r="E11" s="143">
        <v>3</v>
      </c>
      <c r="F11" s="143">
        <v>1</v>
      </c>
      <c r="G11" s="143" t="str">
        <f>Teams!Q241</f>
        <v>Warriors</v>
      </c>
    </row>
    <row r="12" spans="1:11">
      <c r="A12" s="133" t="s">
        <v>786</v>
      </c>
      <c r="B12" s="133" t="s">
        <v>788</v>
      </c>
      <c r="C12" s="143" t="str">
        <f>Teams!A242</f>
        <v>Ascoli</v>
      </c>
      <c r="D12" s="143" t="str">
        <f>Teams!B242</f>
        <v>Torino 2009</v>
      </c>
      <c r="E12" s="143">
        <v>4</v>
      </c>
      <c r="F12" s="143">
        <v>0</v>
      </c>
      <c r="G12" s="143" t="str">
        <f>Teams!Q242</f>
        <v>Flickers 2</v>
      </c>
    </row>
    <row r="13" spans="1:11">
      <c r="A13" s="133" t="s">
        <v>789</v>
      </c>
      <c r="B13" s="133" t="s">
        <v>790</v>
      </c>
      <c r="C13" s="143" t="str">
        <f>Teams!A298</f>
        <v>TFC Mattersburg</v>
      </c>
      <c r="D13" s="143" t="str">
        <f>Teams!B298</f>
        <v>Messina TS</v>
      </c>
      <c r="E13" s="143">
        <v>1</v>
      </c>
      <c r="F13" s="143">
        <v>2</v>
      </c>
      <c r="G13" s="143" t="str">
        <f>Teams!Q298</f>
        <v>Fiamme Azzurre</v>
      </c>
    </row>
    <row r="14" spans="1:11">
      <c r="A14" s="133" t="s">
        <v>789</v>
      </c>
      <c r="B14" s="133" t="s">
        <v>791</v>
      </c>
      <c r="C14" s="143" t="str">
        <f>Teams!A299</f>
        <v>Stella Artois</v>
      </c>
      <c r="D14" s="143" t="str">
        <f>Teams!B299</f>
        <v>CT Aosta</v>
      </c>
      <c r="E14" s="143">
        <v>4</v>
      </c>
      <c r="F14" s="143">
        <v>0</v>
      </c>
      <c r="G14" s="143" t="str">
        <f>Teams!Q299</f>
        <v>Sparta Spreeathen</v>
      </c>
    </row>
    <row r="15" spans="1:11">
      <c r="A15" s="133" t="s">
        <v>792</v>
      </c>
      <c r="B15" s="133" t="s">
        <v>793</v>
      </c>
      <c r="C15" s="143" t="str">
        <f>Teams!A355</f>
        <v>Valletta</v>
      </c>
      <c r="D15" s="143" t="str">
        <f>Teams!B355</f>
        <v>Grosseto</v>
      </c>
      <c r="E15" s="143">
        <v>3</v>
      </c>
      <c r="F15" s="143">
        <v>1</v>
      </c>
      <c r="G15" s="143" t="str">
        <f>Teams!Q355</f>
        <v>Wiener Neustadt</v>
      </c>
    </row>
    <row r="16" spans="1:11">
      <c r="A16" s="133" t="s">
        <v>792</v>
      </c>
      <c r="B16" s="133" t="s">
        <v>794</v>
      </c>
      <c r="C16" s="143" t="str">
        <f>Teams!A356</f>
        <v>Foggia</v>
      </c>
      <c r="D16" s="143" t="str">
        <f>Teams!B356</f>
        <v>Stradivari 2</v>
      </c>
      <c r="E16" s="143">
        <v>4</v>
      </c>
      <c r="F16" s="143">
        <v>0</v>
      </c>
      <c r="G16" s="143" t="str">
        <f>Teams!Q356</f>
        <v>Napoli Fighters</v>
      </c>
    </row>
    <row r="17" spans="1:7">
      <c r="A17" s="133" t="s">
        <v>795</v>
      </c>
      <c r="B17" s="133" t="s">
        <v>796</v>
      </c>
      <c r="C17" s="143" t="str">
        <f>Teams!A412</f>
        <v>Bologna Tigers</v>
      </c>
      <c r="D17" s="143" t="str">
        <f>Teams!B412</f>
        <v>Stradivari</v>
      </c>
      <c r="E17" s="143">
        <v>3</v>
      </c>
      <c r="F17" s="143">
        <v>1</v>
      </c>
      <c r="G17" s="143" t="str">
        <f>Teams!Q412</f>
        <v>Virtus 4 Strade</v>
      </c>
    </row>
    <row r="18" spans="1:7">
      <c r="A18" s="133" t="s">
        <v>795</v>
      </c>
      <c r="B18" s="133" t="s">
        <v>797</v>
      </c>
      <c r="C18" s="143" t="str">
        <f>Teams!A413</f>
        <v>Issy-les-Moulineaux</v>
      </c>
      <c r="D18" s="143" t="str">
        <f>Teams!B413</f>
        <v>Torino 2009 2</v>
      </c>
      <c r="E18" s="143">
        <v>4</v>
      </c>
      <c r="F18" s="143">
        <v>0</v>
      </c>
      <c r="G18" s="143" t="str">
        <f>Teams!Q413</f>
        <v>Master Sanremo 2</v>
      </c>
    </row>
    <row r="19" spans="1:7">
      <c r="A19" s="133"/>
      <c r="B19" s="133"/>
      <c r="C19" s="143"/>
      <c r="D19" s="143"/>
      <c r="E19" s="143"/>
      <c r="F19" s="143"/>
      <c r="G19" s="143"/>
    </row>
    <row r="20" spans="1:7">
      <c r="A20" s="304" t="s">
        <v>782</v>
      </c>
      <c r="B20" s="304"/>
      <c r="C20" s="304"/>
      <c r="D20" s="304"/>
      <c r="E20" s="304"/>
      <c r="F20" s="304"/>
      <c r="G20" s="304"/>
    </row>
    <row r="21" spans="1:7">
      <c r="A21" s="304"/>
      <c r="B21" s="304"/>
      <c r="C21" s="304"/>
      <c r="D21" s="304"/>
      <c r="E21" s="304"/>
      <c r="F21" s="304"/>
      <c r="G21" s="304"/>
    </row>
    <row r="22" spans="1:7">
      <c r="A22" s="135"/>
      <c r="B22" s="135"/>
      <c r="C22" s="135"/>
      <c r="D22" s="135"/>
      <c r="E22" s="135"/>
      <c r="F22" s="135"/>
      <c r="G22" s="135"/>
    </row>
    <row r="23" spans="1:7">
      <c r="A23" s="302" t="s">
        <v>798</v>
      </c>
      <c r="B23" s="302"/>
      <c r="C23" s="302"/>
      <c r="D23" s="302"/>
      <c r="E23" s="302"/>
      <c r="F23" s="302"/>
      <c r="G23" s="302"/>
    </row>
    <row r="24" spans="1:7">
      <c r="A24" s="231" t="s">
        <v>784</v>
      </c>
      <c r="B24" s="231" t="s">
        <v>785</v>
      </c>
      <c r="C24" s="276" t="s">
        <v>710</v>
      </c>
      <c r="D24" s="276" t="s">
        <v>711</v>
      </c>
      <c r="E24" s="303" t="s">
        <v>543</v>
      </c>
      <c r="F24" s="303"/>
      <c r="G24" s="276" t="s">
        <v>544</v>
      </c>
    </row>
    <row r="25" spans="1:7">
      <c r="A25" s="133" t="s">
        <v>799</v>
      </c>
      <c r="B25" s="134" t="s">
        <v>787</v>
      </c>
      <c r="C25" s="143" t="str">
        <f>Teams!A13</f>
        <v>F.lli Bari Reggio Emilia</v>
      </c>
      <c r="D25" s="143" t="str">
        <f>Teams!B13</f>
        <v>Leonessa</v>
      </c>
      <c r="E25" s="143">
        <v>3</v>
      </c>
      <c r="F25" s="143">
        <v>0</v>
      </c>
      <c r="G25" s="143" t="str">
        <f>Teams!Q13</f>
        <v>Valletta</v>
      </c>
    </row>
    <row r="26" spans="1:7">
      <c r="A26" s="133" t="s">
        <v>799</v>
      </c>
      <c r="B26" s="133" t="s">
        <v>788</v>
      </c>
      <c r="C26" s="143" t="str">
        <f>Teams!A14</f>
        <v>Rain 1970</v>
      </c>
      <c r="D26" s="143" t="str">
        <f>Teams!B14</f>
        <v>Atletico Pisa</v>
      </c>
      <c r="E26" s="143">
        <v>2</v>
      </c>
      <c r="F26" s="143">
        <v>0</v>
      </c>
      <c r="G26" s="143" t="str">
        <f>Teams!Q14</f>
        <v>Foggia</v>
      </c>
    </row>
    <row r="27" spans="1:7">
      <c r="A27" s="133" t="s">
        <v>800</v>
      </c>
      <c r="B27" s="133" t="s">
        <v>790</v>
      </c>
      <c r="C27" s="143" t="str">
        <f>Teams!A70</f>
        <v>Tiburones FM</v>
      </c>
      <c r="D27" s="143" t="str">
        <f>Teams!B70</f>
        <v>Biella 91</v>
      </c>
      <c r="E27" s="143">
        <v>1</v>
      </c>
      <c r="F27" s="143">
        <v>1</v>
      </c>
      <c r="G27" s="143" t="str">
        <f>Teams!Q70</f>
        <v>Grosseto</v>
      </c>
    </row>
    <row r="28" spans="1:7">
      <c r="A28" s="133" t="s">
        <v>800</v>
      </c>
      <c r="B28" s="133" t="s">
        <v>791</v>
      </c>
      <c r="C28" s="143" t="str">
        <f>Teams!A71</f>
        <v>Master Sanremo</v>
      </c>
      <c r="D28" s="143" t="str">
        <f>Teams!B71</f>
        <v>Subbuteisti Carpi</v>
      </c>
      <c r="E28" s="143">
        <v>3</v>
      </c>
      <c r="F28" s="143">
        <v>1</v>
      </c>
      <c r="G28" s="143" t="str">
        <f>Teams!Q71</f>
        <v>Stradivari 2</v>
      </c>
    </row>
    <row r="29" spans="1:7">
      <c r="A29" s="133" t="s">
        <v>801</v>
      </c>
      <c r="B29" s="133" t="s">
        <v>793</v>
      </c>
      <c r="C29" s="143" t="str">
        <f>Teams!A127</f>
        <v>Fiamme Azzurre</v>
      </c>
      <c r="D29" s="143" t="str">
        <f>Teams!B127</f>
        <v>Warriors</v>
      </c>
      <c r="E29" s="143">
        <v>2</v>
      </c>
      <c r="F29" s="143">
        <v>2</v>
      </c>
      <c r="G29" s="143" t="str">
        <f>Teams!Q127</f>
        <v>Bologna Tigers</v>
      </c>
    </row>
    <row r="30" spans="1:7">
      <c r="A30" s="133" t="s">
        <v>801</v>
      </c>
      <c r="B30" s="133" t="s">
        <v>794</v>
      </c>
      <c r="C30" s="143" t="str">
        <f>Teams!A128</f>
        <v>Sparta Spreeathen</v>
      </c>
      <c r="D30" s="143" t="str">
        <f>Teams!B128</f>
        <v>Flickers 2</v>
      </c>
      <c r="E30" s="143">
        <v>2</v>
      </c>
      <c r="F30" s="143">
        <v>2</v>
      </c>
      <c r="G30" s="143" t="str">
        <f>Teams!Q128</f>
        <v>Issy-les-Moulineaux</v>
      </c>
    </row>
    <row r="31" spans="1:7">
      <c r="A31" s="133" t="s">
        <v>802</v>
      </c>
      <c r="B31" s="133" t="s">
        <v>796</v>
      </c>
      <c r="C31" s="143" t="str">
        <f>Teams!A184</f>
        <v>Wiener Neustadt</v>
      </c>
      <c r="D31" s="143" t="str">
        <f>Teams!B184</f>
        <v>Virtus 4 Strade</v>
      </c>
      <c r="E31" s="143">
        <v>2</v>
      </c>
      <c r="F31" s="143">
        <v>0</v>
      </c>
      <c r="G31" s="143" t="str">
        <f>Teams!Q184</f>
        <v>Stradivari</v>
      </c>
    </row>
    <row r="32" spans="1:7">
      <c r="A32" s="133" t="s">
        <v>802</v>
      </c>
      <c r="B32" s="133" t="s">
        <v>797</v>
      </c>
      <c r="C32" s="143" t="str">
        <f>Teams!A185</f>
        <v>Napoli Fighters</v>
      </c>
      <c r="D32" s="143" t="str">
        <f>Teams!B185</f>
        <v>Master Sanremo 2</v>
      </c>
      <c r="E32" s="143">
        <v>4</v>
      </c>
      <c r="F32" s="143">
        <v>0</v>
      </c>
      <c r="G32" s="143" t="str">
        <f>Teams!Q185</f>
        <v>Torino 2009 2</v>
      </c>
    </row>
    <row r="33" spans="1:7">
      <c r="A33" s="133"/>
      <c r="B33" s="133"/>
      <c r="C33" s="143"/>
      <c r="D33" s="143"/>
      <c r="E33" s="143"/>
      <c r="F33" s="143"/>
      <c r="G33" s="143"/>
    </row>
    <row r="34" spans="1:7">
      <c r="A34" s="304" t="s">
        <v>782</v>
      </c>
      <c r="B34" s="304"/>
      <c r="C34" s="304"/>
      <c r="D34" s="304"/>
      <c r="E34" s="304"/>
      <c r="F34" s="304"/>
      <c r="G34" s="304"/>
    </row>
    <row r="35" spans="1:7">
      <c r="A35" s="304"/>
      <c r="B35" s="304"/>
      <c r="C35" s="304"/>
      <c r="D35" s="304"/>
      <c r="E35" s="304"/>
      <c r="F35" s="304"/>
      <c r="G35" s="304"/>
    </row>
    <row r="37" spans="1:7">
      <c r="A37" s="302" t="s">
        <v>803</v>
      </c>
      <c r="B37" s="302"/>
      <c r="C37" s="302"/>
      <c r="D37" s="302"/>
      <c r="E37" s="302"/>
      <c r="F37" s="302"/>
      <c r="G37" s="302"/>
    </row>
    <row r="38" spans="1:7">
      <c r="A38" s="231" t="s">
        <v>784</v>
      </c>
      <c r="B38" s="231" t="s">
        <v>785</v>
      </c>
      <c r="C38" s="276" t="s">
        <v>710</v>
      </c>
      <c r="D38" s="276" t="s">
        <v>711</v>
      </c>
      <c r="E38" s="303" t="s">
        <v>543</v>
      </c>
      <c r="F38" s="303"/>
      <c r="G38" s="276" t="s">
        <v>544</v>
      </c>
    </row>
    <row r="39" spans="1:7">
      <c r="A39" s="133" t="s">
        <v>786</v>
      </c>
      <c r="B39" s="134" t="s">
        <v>787</v>
      </c>
      <c r="C39" s="143" t="str">
        <f>Teams!A243</f>
        <v>Rochefort TS</v>
      </c>
      <c r="D39" s="143" t="str">
        <f>Teams!B243</f>
        <v>Ascoli</v>
      </c>
      <c r="E39" s="143">
        <v>3</v>
      </c>
      <c r="F39" s="143">
        <v>1</v>
      </c>
      <c r="G39" s="143" t="str">
        <f>Teams!Q243</f>
        <v>Leonessa</v>
      </c>
    </row>
    <row r="40" spans="1:7">
      <c r="A40" s="133" t="s">
        <v>786</v>
      </c>
      <c r="B40" s="133" t="s">
        <v>788</v>
      </c>
      <c r="C40" s="143" t="str">
        <f>Teams!A244</f>
        <v>Flickers</v>
      </c>
      <c r="D40" s="143" t="str">
        <f>Teams!B244</f>
        <v>Torino 2009</v>
      </c>
      <c r="E40" s="143">
        <v>1</v>
      </c>
      <c r="F40" s="143">
        <v>3</v>
      </c>
      <c r="G40" s="143" t="str">
        <f>Teams!Q244</f>
        <v>Atletico Pisa</v>
      </c>
    </row>
    <row r="41" spans="1:7">
      <c r="A41" s="133" t="s">
        <v>789</v>
      </c>
      <c r="B41" s="133" t="s">
        <v>790</v>
      </c>
      <c r="C41" s="143" t="str">
        <f>Teams!A300</f>
        <v>TFC Mattersburg</v>
      </c>
      <c r="D41" s="143" t="str">
        <f>Teams!B300</f>
        <v>Stella Artois</v>
      </c>
      <c r="E41" s="143">
        <v>2</v>
      </c>
      <c r="F41" s="143">
        <v>1</v>
      </c>
      <c r="G41" s="143" t="str">
        <f>Teams!Q300</f>
        <v>F.lli Bari Reggio Emilia</v>
      </c>
    </row>
    <row r="42" spans="1:7">
      <c r="A42" s="133" t="s">
        <v>789</v>
      </c>
      <c r="B42" s="133" t="s">
        <v>791</v>
      </c>
      <c r="C42" s="143" t="str">
        <f>Teams!A301</f>
        <v>Messina TS</v>
      </c>
      <c r="D42" s="143" t="str">
        <f>Teams!B301</f>
        <v>CT Aosta</v>
      </c>
      <c r="E42" s="143">
        <v>4</v>
      </c>
      <c r="F42" s="143">
        <v>0</v>
      </c>
      <c r="G42" s="143" t="str">
        <f>Teams!Q301</f>
        <v>Rain 1970</v>
      </c>
    </row>
    <row r="43" spans="1:7">
      <c r="A43" s="133" t="s">
        <v>792</v>
      </c>
      <c r="B43" s="133" t="s">
        <v>793</v>
      </c>
      <c r="C43" s="143" t="str">
        <f>Teams!A357</f>
        <v>Valletta</v>
      </c>
      <c r="D43" s="143" t="str">
        <f>Teams!B357</f>
        <v>Foggia</v>
      </c>
      <c r="E43" s="143">
        <v>3</v>
      </c>
      <c r="F43" s="143">
        <v>1</v>
      </c>
      <c r="G43" s="143" t="str">
        <f>Teams!Q357</f>
        <v>Tiburones FM</v>
      </c>
    </row>
    <row r="44" spans="1:7">
      <c r="A44" s="133" t="s">
        <v>792</v>
      </c>
      <c r="B44" s="133" t="s">
        <v>794</v>
      </c>
      <c r="C44" s="143" t="str">
        <f>Teams!A358</f>
        <v>Grosseto</v>
      </c>
      <c r="D44" s="143" t="str">
        <f>Teams!B358</f>
        <v>Stradivari 2</v>
      </c>
      <c r="E44" s="143">
        <v>3</v>
      </c>
      <c r="F44" s="143">
        <v>1</v>
      </c>
      <c r="G44" s="143" t="str">
        <f>Teams!Q358</f>
        <v>Atletico Pisa</v>
      </c>
    </row>
    <row r="45" spans="1:7">
      <c r="A45" s="133" t="s">
        <v>795</v>
      </c>
      <c r="B45" s="133" t="s">
        <v>796</v>
      </c>
      <c r="C45" s="143" t="str">
        <f>Teams!A414</f>
        <v>Bologna Tigers</v>
      </c>
      <c r="D45" s="143" t="str">
        <f>Teams!B414</f>
        <v>Issy-les-Moulineaux</v>
      </c>
      <c r="E45" s="143">
        <v>4</v>
      </c>
      <c r="F45" s="143">
        <v>0</v>
      </c>
      <c r="G45" s="143" t="str">
        <f>Teams!Q414</f>
        <v>Biella 91</v>
      </c>
    </row>
    <row r="46" spans="1:7">
      <c r="A46" s="133" t="s">
        <v>795</v>
      </c>
      <c r="B46" s="133" t="s">
        <v>797</v>
      </c>
      <c r="C46" s="143" t="str">
        <f>Teams!A415</f>
        <v>Stradivari</v>
      </c>
      <c r="D46" s="143" t="str">
        <f>Teams!B415</f>
        <v>Torino 2009 2</v>
      </c>
      <c r="E46" s="143">
        <v>4</v>
      </c>
      <c r="F46" s="143">
        <v>0</v>
      </c>
      <c r="G46" s="143" t="str">
        <f>Teams!Q415</f>
        <v>Subbuteisti Carpi</v>
      </c>
    </row>
    <row r="47" spans="1:7">
      <c r="A47" s="133"/>
      <c r="B47" s="133"/>
      <c r="C47" s="143"/>
      <c r="D47" s="143"/>
      <c r="E47" s="143"/>
      <c r="F47" s="143"/>
      <c r="G47" s="143"/>
    </row>
    <row r="48" spans="1:7">
      <c r="A48" s="304" t="s">
        <v>782</v>
      </c>
      <c r="B48" s="304"/>
      <c r="C48" s="304"/>
      <c r="D48" s="304"/>
      <c r="E48" s="304"/>
      <c r="F48" s="304"/>
      <c r="G48" s="304"/>
    </row>
    <row r="49" spans="1:7">
      <c r="A49" s="304"/>
      <c r="B49" s="304"/>
      <c r="C49" s="304"/>
      <c r="D49" s="304"/>
      <c r="E49" s="304"/>
      <c r="F49" s="304"/>
      <c r="G49" s="304"/>
    </row>
    <row r="51" spans="1:7">
      <c r="A51" s="302" t="s">
        <v>804</v>
      </c>
      <c r="B51" s="302"/>
      <c r="C51" s="302"/>
      <c r="D51" s="302"/>
      <c r="E51" s="302"/>
      <c r="F51" s="302"/>
      <c r="G51" s="302"/>
    </row>
    <row r="52" spans="1:7">
      <c r="A52" s="231" t="s">
        <v>784</v>
      </c>
      <c r="B52" s="231" t="s">
        <v>785</v>
      </c>
      <c r="C52" s="276" t="s">
        <v>710</v>
      </c>
      <c r="D52" s="276" t="s">
        <v>711</v>
      </c>
      <c r="E52" s="303" t="s">
        <v>543</v>
      </c>
      <c r="F52" s="303"/>
      <c r="G52" s="276" t="s">
        <v>544</v>
      </c>
    </row>
    <row r="53" spans="1:7">
      <c r="A53" s="133" t="s">
        <v>799</v>
      </c>
      <c r="B53" s="134" t="s">
        <v>787</v>
      </c>
      <c r="C53" s="143" t="str">
        <f>Teams!A15</f>
        <v>F.lli Bari Reggio Emilia</v>
      </c>
      <c r="D53" s="143" t="str">
        <f>Teams!B15</f>
        <v>Rain 1970</v>
      </c>
      <c r="E53" s="143">
        <v>4</v>
      </c>
      <c r="F53" s="143">
        <v>0</v>
      </c>
      <c r="G53" s="143" t="str">
        <f>Teams!Q15</f>
        <v>Rochefort TS</v>
      </c>
    </row>
    <row r="54" spans="1:7">
      <c r="A54" s="133" t="s">
        <v>799</v>
      </c>
      <c r="B54" s="133" t="s">
        <v>788</v>
      </c>
      <c r="C54" s="143" t="str">
        <f>Teams!A16</f>
        <v>Leonessa</v>
      </c>
      <c r="D54" s="143" t="str">
        <f>Teams!B16</f>
        <v>Atletico Pisa</v>
      </c>
      <c r="E54" s="143">
        <v>4</v>
      </c>
      <c r="F54" s="143">
        <v>0</v>
      </c>
      <c r="G54" s="143" t="str">
        <f>Teams!Q16</f>
        <v>Ascoli</v>
      </c>
    </row>
    <row r="55" spans="1:7">
      <c r="A55" s="133" t="s">
        <v>800</v>
      </c>
      <c r="B55" s="133" t="s">
        <v>790</v>
      </c>
      <c r="C55" s="143" t="str">
        <f>Teams!A72</f>
        <v>Tiburones FM</v>
      </c>
      <c r="D55" s="143" t="str">
        <f>Teams!B72</f>
        <v>Master Sanremo</v>
      </c>
      <c r="E55" s="143">
        <v>1</v>
      </c>
      <c r="F55" s="143">
        <v>1</v>
      </c>
      <c r="G55" s="143" t="str">
        <f>Teams!Q72</f>
        <v>Flickers</v>
      </c>
    </row>
    <row r="56" spans="1:7">
      <c r="A56" s="133" t="s">
        <v>800</v>
      </c>
      <c r="B56" s="133" t="s">
        <v>791</v>
      </c>
      <c r="C56" s="143" t="str">
        <f>Teams!A73</f>
        <v>Biella 91</v>
      </c>
      <c r="D56" s="143" t="str">
        <f>Teams!B73</f>
        <v>Subbuteisti Carpi</v>
      </c>
      <c r="E56" s="143">
        <v>3</v>
      </c>
      <c r="F56" s="143">
        <v>0</v>
      </c>
      <c r="G56" s="143" t="str">
        <f>Teams!Q73</f>
        <v>Torino 2009</v>
      </c>
    </row>
    <row r="57" spans="1:7">
      <c r="A57" s="133" t="s">
        <v>801</v>
      </c>
      <c r="B57" s="133" t="s">
        <v>793</v>
      </c>
      <c r="C57" s="143" t="str">
        <f>Teams!A129</f>
        <v>Fiamme Azzurre</v>
      </c>
      <c r="D57" s="143" t="str">
        <f>Teams!B129</f>
        <v>Sparta Spreeathen</v>
      </c>
      <c r="E57" s="143">
        <v>3</v>
      </c>
      <c r="F57" s="143">
        <v>1</v>
      </c>
      <c r="G57" s="143" t="str">
        <f>Teams!Q129</f>
        <v>TFC Mattersburg</v>
      </c>
    </row>
    <row r="58" spans="1:7">
      <c r="A58" s="133" t="s">
        <v>801</v>
      </c>
      <c r="B58" s="133" t="s">
        <v>794</v>
      </c>
      <c r="C58" s="143" t="str">
        <f>Teams!A130</f>
        <v>Warriors</v>
      </c>
      <c r="D58" s="143" t="str">
        <f>Teams!B130</f>
        <v>Flickers 2</v>
      </c>
      <c r="E58" s="143">
        <v>3</v>
      </c>
      <c r="F58" s="143">
        <v>0</v>
      </c>
      <c r="G58" s="143" t="str">
        <f>Teams!Q130</f>
        <v>Stella Artois</v>
      </c>
    </row>
    <row r="59" spans="1:7">
      <c r="A59" s="133" t="s">
        <v>802</v>
      </c>
      <c r="B59" s="133" t="s">
        <v>796</v>
      </c>
      <c r="C59" s="143" t="str">
        <f>Teams!A186</f>
        <v>Wiener Neustadt</v>
      </c>
      <c r="D59" s="143" t="str">
        <f>Teams!B186</f>
        <v>Napoli Fighters</v>
      </c>
      <c r="E59" s="143">
        <v>1</v>
      </c>
      <c r="F59" s="143">
        <v>2</v>
      </c>
      <c r="G59" s="143" t="str">
        <f>Teams!Q186</f>
        <v>Messina TS</v>
      </c>
    </row>
    <row r="60" spans="1:7">
      <c r="A60" s="133" t="s">
        <v>802</v>
      </c>
      <c r="B60" s="133" t="s">
        <v>797</v>
      </c>
      <c r="C60" s="143" t="str">
        <f>Teams!A187</f>
        <v>Virtus 4 Strade</v>
      </c>
      <c r="D60" s="143" t="str">
        <f>Teams!B187</f>
        <v>Master Sanremo 2</v>
      </c>
      <c r="E60" s="143">
        <v>2</v>
      </c>
      <c r="F60" s="143">
        <v>2</v>
      </c>
      <c r="G60" s="143" t="str">
        <f>Teams!Q187</f>
        <v>CT Aosta</v>
      </c>
    </row>
    <row r="61" spans="1:7">
      <c r="A61" s="133"/>
      <c r="B61" s="133"/>
      <c r="C61" s="143"/>
      <c r="D61" s="143"/>
      <c r="E61" s="143"/>
      <c r="F61" s="143"/>
      <c r="G61" s="143"/>
    </row>
    <row r="62" spans="1:7">
      <c r="A62" s="304" t="s">
        <v>782</v>
      </c>
      <c r="B62" s="304"/>
      <c r="C62" s="304"/>
      <c r="D62" s="304"/>
      <c r="E62" s="304"/>
      <c r="F62" s="304"/>
      <c r="G62" s="304"/>
    </row>
    <row r="63" spans="1:7">
      <c r="A63" s="304"/>
      <c r="B63" s="304"/>
      <c r="C63" s="304"/>
      <c r="D63" s="304"/>
      <c r="E63" s="304"/>
      <c r="F63" s="304"/>
      <c r="G63" s="304"/>
    </row>
    <row r="65" spans="1:7">
      <c r="A65" s="302" t="s">
        <v>805</v>
      </c>
      <c r="B65" s="302"/>
      <c r="C65" s="302"/>
      <c r="D65" s="302"/>
      <c r="E65" s="302"/>
      <c r="F65" s="302"/>
      <c r="G65" s="302"/>
    </row>
    <row r="66" spans="1:7">
      <c r="A66" s="231" t="s">
        <v>784</v>
      </c>
      <c r="B66" s="231" t="s">
        <v>785</v>
      </c>
      <c r="C66" s="276" t="s">
        <v>710</v>
      </c>
      <c r="D66" s="276" t="s">
        <v>711</v>
      </c>
      <c r="E66" s="303" t="s">
        <v>543</v>
      </c>
      <c r="F66" s="303"/>
      <c r="G66" s="276" t="s">
        <v>544</v>
      </c>
    </row>
    <row r="67" spans="1:7">
      <c r="A67" s="133" t="s">
        <v>786</v>
      </c>
      <c r="B67" s="134" t="s">
        <v>787</v>
      </c>
      <c r="C67" s="143" t="str">
        <f>Teams!A245</f>
        <v>Rochefort TS</v>
      </c>
      <c r="D67" s="143" t="str">
        <f>Teams!B245</f>
        <v>Torino 2009</v>
      </c>
      <c r="E67" s="143">
        <v>4</v>
      </c>
      <c r="F67" s="143">
        <v>0</v>
      </c>
      <c r="G67" s="143" t="str">
        <f>Teams!Q245</f>
        <v>Wiener Neustadt</v>
      </c>
    </row>
    <row r="68" spans="1:7">
      <c r="A68" s="133" t="s">
        <v>786</v>
      </c>
      <c r="B68" s="133" t="s">
        <v>788</v>
      </c>
      <c r="C68" s="143" t="str">
        <f>Teams!A246</f>
        <v>Ascoli</v>
      </c>
      <c r="D68" s="143" t="str">
        <f>Teams!B246</f>
        <v>Flickers</v>
      </c>
      <c r="E68" s="143">
        <v>3</v>
      </c>
      <c r="F68" s="143">
        <v>0</v>
      </c>
      <c r="G68" s="143" t="str">
        <f>Teams!Q246</f>
        <v>Napoli Fighters</v>
      </c>
    </row>
    <row r="69" spans="1:7">
      <c r="A69" s="133" t="s">
        <v>789</v>
      </c>
      <c r="B69" s="133" t="s">
        <v>790</v>
      </c>
      <c r="C69" s="143" t="str">
        <f>Teams!A302</f>
        <v>TFC Mattersburg</v>
      </c>
      <c r="D69" s="143" t="str">
        <f>Teams!B302</f>
        <v>CT Aosta</v>
      </c>
      <c r="E69" s="143">
        <v>4</v>
      </c>
      <c r="F69" s="143">
        <v>0</v>
      </c>
      <c r="G69" s="143" t="str">
        <f>Teams!Q302</f>
        <v>Virtus 4 Strade</v>
      </c>
    </row>
    <row r="70" spans="1:7">
      <c r="A70" s="133" t="s">
        <v>789</v>
      </c>
      <c r="B70" s="133" t="s">
        <v>791</v>
      </c>
      <c r="C70" s="143" t="str">
        <f>Teams!A303</f>
        <v>Stella Artois</v>
      </c>
      <c r="D70" s="143" t="str">
        <f>Teams!B303</f>
        <v>Messina TS</v>
      </c>
      <c r="E70" s="143">
        <v>3</v>
      </c>
      <c r="F70" s="143">
        <v>1</v>
      </c>
      <c r="G70" s="143" t="str">
        <f>Teams!Q303</f>
        <v>Master Sanremo 2</v>
      </c>
    </row>
    <row r="71" spans="1:7">
      <c r="A71" s="133" t="s">
        <v>792</v>
      </c>
      <c r="B71" s="133" t="s">
        <v>793</v>
      </c>
      <c r="C71" s="143" t="str">
        <f>Teams!A359</f>
        <v>Valletta</v>
      </c>
      <c r="D71" s="143" t="str">
        <f>Teams!B359</f>
        <v>Stradivari 2</v>
      </c>
      <c r="E71" s="143">
        <v>3</v>
      </c>
      <c r="F71" s="143">
        <v>0</v>
      </c>
      <c r="G71" s="143" t="str">
        <f>Teams!Q359</f>
        <v>Fiamme Azzurre</v>
      </c>
    </row>
    <row r="72" spans="1:7">
      <c r="A72" s="133" t="s">
        <v>792</v>
      </c>
      <c r="B72" s="133" t="s">
        <v>794</v>
      </c>
      <c r="C72" s="143" t="str">
        <f>Teams!A360</f>
        <v>Foggia</v>
      </c>
      <c r="D72" s="143" t="str">
        <f>Teams!B360</f>
        <v>Grosseto</v>
      </c>
      <c r="E72" s="143">
        <v>0</v>
      </c>
      <c r="F72" s="143">
        <v>1</v>
      </c>
      <c r="G72" s="143" t="str">
        <f>Teams!Q360</f>
        <v>Sparta Spreeathen</v>
      </c>
    </row>
    <row r="73" spans="1:7">
      <c r="A73" s="133" t="s">
        <v>795</v>
      </c>
      <c r="B73" s="133" t="s">
        <v>796</v>
      </c>
      <c r="C73" s="143" t="str">
        <f>Teams!A416</f>
        <v>Bologna Tigers</v>
      </c>
      <c r="D73" s="143" t="str">
        <f>Teams!B416</f>
        <v>Torino 2009 2</v>
      </c>
      <c r="E73" s="143">
        <v>4</v>
      </c>
      <c r="F73" s="143">
        <v>0</v>
      </c>
      <c r="G73" s="143" t="str">
        <f>Teams!Q416</f>
        <v>Warriors</v>
      </c>
    </row>
    <row r="74" spans="1:7">
      <c r="A74" s="133" t="s">
        <v>795</v>
      </c>
      <c r="B74" s="133" t="s">
        <v>797</v>
      </c>
      <c r="C74" s="143" t="str">
        <f>Teams!A417</f>
        <v>Issy-les-Moulineaux</v>
      </c>
      <c r="D74" s="143" t="str">
        <f>Teams!B417</f>
        <v>Stradivari</v>
      </c>
      <c r="E74" s="143">
        <v>2</v>
      </c>
      <c r="F74" s="143">
        <v>1</v>
      </c>
      <c r="G74" s="143" t="str">
        <f>Teams!Q417</f>
        <v>Flickers 2</v>
      </c>
    </row>
    <row r="75" spans="1:7">
      <c r="A75" s="133"/>
      <c r="B75" s="133"/>
      <c r="C75" s="143"/>
      <c r="D75" s="143"/>
      <c r="E75" s="143"/>
      <c r="F75" s="143"/>
      <c r="G75" s="143"/>
    </row>
    <row r="76" spans="1:7">
      <c r="A76" s="304" t="s">
        <v>782</v>
      </c>
      <c r="B76" s="304"/>
      <c r="C76" s="304"/>
      <c r="D76" s="304"/>
      <c r="E76" s="304"/>
      <c r="F76" s="304"/>
      <c r="G76" s="304"/>
    </row>
    <row r="77" spans="1:7">
      <c r="A77" s="304"/>
      <c r="B77" s="304"/>
      <c r="C77" s="304"/>
      <c r="D77" s="304"/>
      <c r="E77" s="304"/>
      <c r="F77" s="304"/>
      <c r="G77" s="304"/>
    </row>
    <row r="79" spans="1:7">
      <c r="A79" s="302" t="s">
        <v>806</v>
      </c>
      <c r="B79" s="302"/>
      <c r="C79" s="302"/>
      <c r="D79" s="302"/>
      <c r="E79" s="302"/>
      <c r="F79" s="302"/>
      <c r="G79" s="302"/>
    </row>
    <row r="80" spans="1:7">
      <c r="A80" s="231" t="s">
        <v>784</v>
      </c>
      <c r="B80" s="231" t="s">
        <v>785</v>
      </c>
      <c r="C80" s="276" t="s">
        <v>710</v>
      </c>
      <c r="D80" s="276" t="s">
        <v>711</v>
      </c>
      <c r="E80" s="303" t="s">
        <v>543</v>
      </c>
      <c r="F80" s="303"/>
      <c r="G80" s="276" t="s">
        <v>544</v>
      </c>
    </row>
    <row r="81" spans="1:7">
      <c r="A81" s="133" t="s">
        <v>799</v>
      </c>
      <c r="B81" s="134" t="s">
        <v>787</v>
      </c>
      <c r="C81" s="143" t="str">
        <f>Teams!A17</f>
        <v>F.lli Bari Reggio Emilia</v>
      </c>
      <c r="D81" s="143" t="str">
        <f>Teams!B17</f>
        <v>Atletico Pisa</v>
      </c>
      <c r="E81" s="143">
        <v>3</v>
      </c>
      <c r="F81" s="143">
        <v>0</v>
      </c>
      <c r="G81" s="143" t="str">
        <f>Teams!Q17</f>
        <v>Bologna Tigers</v>
      </c>
    </row>
    <row r="82" spans="1:7">
      <c r="A82" s="133" t="s">
        <v>799</v>
      </c>
      <c r="B82" s="133" t="s">
        <v>788</v>
      </c>
      <c r="C82" s="143" t="str">
        <f>Teams!A18</f>
        <v>Rain 1970</v>
      </c>
      <c r="D82" s="143" t="str">
        <f>Teams!B18</f>
        <v>Leonessa</v>
      </c>
      <c r="E82" s="143">
        <v>1</v>
      </c>
      <c r="F82" s="143">
        <v>3</v>
      </c>
      <c r="G82" s="143" t="str">
        <f>Teams!Q18</f>
        <v>Issy-les-Moulineaux</v>
      </c>
    </row>
    <row r="83" spans="1:7">
      <c r="A83" s="133" t="s">
        <v>800</v>
      </c>
      <c r="B83" s="133" t="s">
        <v>790</v>
      </c>
      <c r="C83" s="143" t="str">
        <f>Teams!A74</f>
        <v>Tiburones FM</v>
      </c>
      <c r="D83" s="143" t="str">
        <f>Teams!B74</f>
        <v>Subbuteisti Carpi</v>
      </c>
      <c r="E83" s="143">
        <v>3</v>
      </c>
      <c r="F83" s="143">
        <v>0</v>
      </c>
      <c r="G83" s="143" t="str">
        <f>Teams!Q74</f>
        <v>Stradivari</v>
      </c>
    </row>
    <row r="84" spans="1:7">
      <c r="A84" s="133" t="s">
        <v>800</v>
      </c>
      <c r="B84" s="133" t="s">
        <v>791</v>
      </c>
      <c r="C84" s="143" t="str">
        <f>Teams!A75</f>
        <v>Master Sanremo</v>
      </c>
      <c r="D84" s="143" t="str">
        <f>Teams!B75</f>
        <v>Biella 91</v>
      </c>
      <c r="E84" s="143">
        <v>2</v>
      </c>
      <c r="F84" s="143">
        <v>1</v>
      </c>
      <c r="G84" s="143" t="str">
        <f>Teams!Q75</f>
        <v>Torino 2009 2</v>
      </c>
    </row>
    <row r="85" spans="1:7">
      <c r="A85" s="133" t="s">
        <v>801</v>
      </c>
      <c r="B85" s="133" t="s">
        <v>793</v>
      </c>
      <c r="C85" s="143" t="str">
        <f>Teams!A131</f>
        <v>Fiamme Azzurre</v>
      </c>
      <c r="D85" s="143" t="str">
        <f>Teams!B131</f>
        <v>Flickers 2</v>
      </c>
      <c r="E85" s="143">
        <v>3</v>
      </c>
      <c r="F85" s="143">
        <v>1</v>
      </c>
      <c r="G85" s="143" t="str">
        <f>Teams!Q131</f>
        <v>Valletta</v>
      </c>
    </row>
    <row r="86" spans="1:7">
      <c r="A86" s="133" t="s">
        <v>801</v>
      </c>
      <c r="B86" s="133" t="s">
        <v>794</v>
      </c>
      <c r="C86" s="143" t="str">
        <f>Teams!A132</f>
        <v>Sparta Spreeathen</v>
      </c>
      <c r="D86" s="143" t="str">
        <f>Teams!B132</f>
        <v>Warriors</v>
      </c>
      <c r="E86" s="143">
        <v>0</v>
      </c>
      <c r="F86" s="143">
        <v>4</v>
      </c>
      <c r="G86" s="143" t="str">
        <f>Teams!Q132</f>
        <v>Foggia</v>
      </c>
    </row>
    <row r="87" spans="1:7">
      <c r="A87" s="133" t="s">
        <v>802</v>
      </c>
      <c r="B87" s="133" t="s">
        <v>796</v>
      </c>
      <c r="C87" s="143" t="str">
        <f>Teams!A188</f>
        <v>Wiener Neustadt</v>
      </c>
      <c r="D87" s="143" t="str">
        <f>Teams!B188</f>
        <v>Master Sanremo 2</v>
      </c>
      <c r="E87" s="143">
        <v>3</v>
      </c>
      <c r="F87" s="143">
        <v>0</v>
      </c>
      <c r="G87" s="143" t="str">
        <f>Teams!Q188</f>
        <v>Grosseto</v>
      </c>
    </row>
    <row r="88" spans="1:7">
      <c r="A88" s="133" t="s">
        <v>802</v>
      </c>
      <c r="B88" s="133" t="s">
        <v>797</v>
      </c>
      <c r="C88" s="143" t="str">
        <f>Teams!A189</f>
        <v>Napoli Fighters</v>
      </c>
      <c r="D88" s="143" t="str">
        <f>Teams!B189</f>
        <v>Virtus 4 Strade</v>
      </c>
      <c r="E88" s="143">
        <v>3</v>
      </c>
      <c r="F88" s="143">
        <v>1</v>
      </c>
      <c r="G88" s="143" t="str">
        <f>Teams!Q189</f>
        <v>Stradivari 2</v>
      </c>
    </row>
    <row r="89" spans="1:7">
      <c r="A89" s="133"/>
      <c r="B89" s="133"/>
      <c r="C89" s="143"/>
      <c r="D89" s="143"/>
      <c r="E89" s="133"/>
      <c r="F89" s="133"/>
      <c r="G89" s="143"/>
    </row>
    <row r="90" spans="1:7">
      <c r="A90" s="304" t="s">
        <v>782</v>
      </c>
      <c r="B90" s="304"/>
      <c r="C90" s="304"/>
      <c r="D90" s="304"/>
      <c r="E90" s="304"/>
      <c r="F90" s="304"/>
      <c r="G90" s="304"/>
    </row>
    <row r="91" spans="1:7">
      <c r="A91" s="304"/>
      <c r="B91" s="304"/>
      <c r="C91" s="304"/>
      <c r="D91" s="304"/>
      <c r="E91" s="304"/>
      <c r="F91" s="304"/>
      <c r="G91" s="304"/>
    </row>
    <row r="93" spans="1:7">
      <c r="A93" s="302" t="s">
        <v>807</v>
      </c>
      <c r="B93" s="302"/>
      <c r="C93" s="302"/>
      <c r="D93" s="302"/>
      <c r="E93" s="302"/>
      <c r="F93" s="302"/>
      <c r="G93" s="302"/>
    </row>
    <row r="94" spans="1:7">
      <c r="A94" s="231" t="s">
        <v>784</v>
      </c>
      <c r="B94" s="231" t="s">
        <v>785</v>
      </c>
      <c r="C94" s="276" t="s">
        <v>710</v>
      </c>
      <c r="D94" s="276" t="s">
        <v>711</v>
      </c>
      <c r="E94" s="303" t="s">
        <v>543</v>
      </c>
      <c r="F94" s="303"/>
      <c r="G94" s="276" t="s">
        <v>544</v>
      </c>
    </row>
    <row r="95" spans="1:7">
      <c r="A95" s="133" t="s">
        <v>808</v>
      </c>
      <c r="B95" s="134" t="s">
        <v>787</v>
      </c>
      <c r="C95" s="143" t="str">
        <f>Teams!A603</f>
        <v>Rain 1970</v>
      </c>
      <c r="D95" s="143" t="str">
        <f>Teams!B603</f>
        <v>Stradivari 2</v>
      </c>
      <c r="E95" s="143">
        <v>1</v>
      </c>
      <c r="F95" s="143">
        <v>2</v>
      </c>
      <c r="G95" s="143" t="str">
        <f>Teams!Q603</f>
        <v>Leonessa</v>
      </c>
    </row>
    <row r="96" spans="1:7">
      <c r="A96" s="133" t="s">
        <v>808</v>
      </c>
      <c r="B96" s="133" t="s">
        <v>788</v>
      </c>
      <c r="C96" s="143" t="str">
        <f>Teams!A604</f>
        <v>Stradivari</v>
      </c>
      <c r="D96" s="143" t="str">
        <f>Teams!B604</f>
        <v>Subbuteisti Carpi</v>
      </c>
      <c r="E96" s="133">
        <v>2</v>
      </c>
      <c r="F96" s="133">
        <v>1</v>
      </c>
      <c r="G96" s="143" t="str">
        <f>Teams!Q604</f>
        <v>F.lli Bari Reggio Emilia</v>
      </c>
    </row>
    <row r="97" spans="1:7">
      <c r="A97" s="133" t="s">
        <v>808</v>
      </c>
      <c r="B97" s="133" t="s">
        <v>790</v>
      </c>
      <c r="C97" s="143" t="str">
        <f>Teams!A605</f>
        <v>Torino 2009</v>
      </c>
      <c r="D97" s="143" t="str">
        <f>Teams!B605</f>
        <v>Sparta Spreeathen</v>
      </c>
      <c r="E97" s="133">
        <v>2</v>
      </c>
      <c r="F97" s="133">
        <v>1</v>
      </c>
      <c r="G97" s="143" t="str">
        <f>Teams!Q605</f>
        <v>Tiburones FM</v>
      </c>
    </row>
    <row r="98" spans="1:7">
      <c r="A98" s="133" t="s">
        <v>808</v>
      </c>
      <c r="B98" s="133" t="s">
        <v>791</v>
      </c>
      <c r="C98" s="143" t="str">
        <f>Teams!A606</f>
        <v>Virtus 4 Strade</v>
      </c>
      <c r="D98" s="143" t="str">
        <f>Teams!B606</f>
        <v>CT Aosta</v>
      </c>
      <c r="E98" s="133">
        <v>4</v>
      </c>
      <c r="F98" s="133">
        <v>0</v>
      </c>
      <c r="G98" s="143" t="str">
        <f>Teams!Q606</f>
        <v>Master Sanremo</v>
      </c>
    </row>
    <row r="99" spans="1:7">
      <c r="A99" s="133" t="s">
        <v>808</v>
      </c>
      <c r="B99" s="133" t="s">
        <v>793</v>
      </c>
      <c r="C99" s="143" t="str">
        <f>Teams!A607</f>
        <v>Flickers 2</v>
      </c>
      <c r="D99" s="143" t="str">
        <f>Teams!B607</f>
        <v>Flickers</v>
      </c>
      <c r="E99" s="133">
        <v>0</v>
      </c>
      <c r="F99" s="133">
        <v>4</v>
      </c>
      <c r="G99" s="143" t="str">
        <f>Teams!Q607</f>
        <v>Rochefort TS</v>
      </c>
    </row>
    <row r="100" spans="1:7">
      <c r="A100" s="133" t="s">
        <v>808</v>
      </c>
      <c r="B100" s="133" t="s">
        <v>794</v>
      </c>
      <c r="C100" s="143" t="str">
        <f>Teams!A608</f>
        <v>Messina TS</v>
      </c>
      <c r="D100" s="143" t="str">
        <f>Teams!B608</f>
        <v>Master Sanremo 2</v>
      </c>
      <c r="E100" s="133">
        <v>1</v>
      </c>
      <c r="F100" s="133">
        <v>3</v>
      </c>
      <c r="G100" s="143" t="str">
        <f>Teams!Q608</f>
        <v>Ascoli</v>
      </c>
    </row>
    <row r="101" spans="1:7">
      <c r="A101" s="133" t="s">
        <v>808</v>
      </c>
      <c r="B101" s="133" t="s">
        <v>796</v>
      </c>
      <c r="C101" s="143" t="str">
        <f>Teams!A609</f>
        <v>Foggia</v>
      </c>
      <c r="D101" s="143" t="str">
        <f>Teams!B609</f>
        <v>Atletico Pisa</v>
      </c>
      <c r="E101" s="133">
        <v>3</v>
      </c>
      <c r="F101" s="133">
        <v>0</v>
      </c>
      <c r="G101" s="143" t="str">
        <f>Teams!Q609</f>
        <v>Stella Artois</v>
      </c>
    </row>
    <row r="102" spans="1:7">
      <c r="A102" s="133" t="s">
        <v>808</v>
      </c>
      <c r="B102" s="133" t="s">
        <v>797</v>
      </c>
      <c r="C102" s="143" t="str">
        <f>Teams!A610</f>
        <v>Biella 91</v>
      </c>
      <c r="D102" s="143" t="str">
        <f>Teams!B610</f>
        <v>Torino 2009 2</v>
      </c>
      <c r="E102" s="133">
        <v>3</v>
      </c>
      <c r="F102" s="133">
        <v>1</v>
      </c>
      <c r="G102" s="143" t="str">
        <f>Teams!Q610</f>
        <v>TFC Mattersburg</v>
      </c>
    </row>
    <row r="103" spans="1:7">
      <c r="A103" s="133"/>
      <c r="B103" s="133"/>
      <c r="C103" s="143"/>
      <c r="D103" s="143"/>
      <c r="E103" s="133"/>
      <c r="F103" s="133"/>
      <c r="G103" s="143"/>
    </row>
    <row r="104" spans="1:7">
      <c r="A104" s="304" t="s">
        <v>782</v>
      </c>
      <c r="B104" s="304"/>
      <c r="C104" s="304"/>
      <c r="D104" s="304"/>
      <c r="E104" s="304"/>
      <c r="F104" s="304"/>
      <c r="G104" s="304"/>
    </row>
    <row r="105" spans="1:7">
      <c r="A105" s="304"/>
      <c r="B105" s="304"/>
      <c r="C105" s="304"/>
      <c r="D105" s="304"/>
      <c r="E105" s="304"/>
      <c r="F105" s="304"/>
      <c r="G105" s="304"/>
    </row>
    <row r="107" spans="1:7">
      <c r="A107" s="302" t="s">
        <v>809</v>
      </c>
      <c r="B107" s="302"/>
      <c r="C107" s="302"/>
      <c r="D107" s="302"/>
      <c r="E107" s="302"/>
      <c r="F107" s="302"/>
      <c r="G107" s="302"/>
    </row>
    <row r="108" spans="1:7">
      <c r="A108" s="231" t="s">
        <v>784</v>
      </c>
      <c r="B108" s="231" t="s">
        <v>785</v>
      </c>
      <c r="C108" s="276" t="s">
        <v>710</v>
      </c>
      <c r="D108" s="276" t="s">
        <v>711</v>
      </c>
      <c r="E108" s="303" t="s">
        <v>543</v>
      </c>
      <c r="F108" s="303"/>
      <c r="G108" s="276" t="s">
        <v>544</v>
      </c>
    </row>
    <row r="109" spans="1:7">
      <c r="A109" s="133" t="s">
        <v>810</v>
      </c>
      <c r="B109" s="134" t="s">
        <v>787</v>
      </c>
      <c r="C109" s="143" t="str">
        <f>Teams!A463</f>
        <v>F.lli Bari Reggio Emilia</v>
      </c>
      <c r="D109" s="143" t="str">
        <f>Teams!B463</f>
        <v>Grosseto</v>
      </c>
      <c r="E109" s="133">
        <v>3</v>
      </c>
      <c r="F109" s="133">
        <v>1</v>
      </c>
      <c r="G109" s="143" t="str">
        <f>Teams!Q463</f>
        <v>Atletico Pisa</v>
      </c>
    </row>
    <row r="110" spans="1:7">
      <c r="A110" s="133" t="s">
        <v>810</v>
      </c>
      <c r="B110" s="133" t="s">
        <v>788</v>
      </c>
      <c r="C110" s="143" t="str">
        <f>Teams!A464</f>
        <v>Bologna Tigers</v>
      </c>
      <c r="D110" s="143" t="str">
        <f>Teams!B464</f>
        <v>Tiburones FM</v>
      </c>
      <c r="E110" s="133">
        <v>3</v>
      </c>
      <c r="F110" s="133">
        <v>0</v>
      </c>
      <c r="G110" s="143" t="str">
        <f>Teams!Q465</f>
        <v>Subbuteisti Carpi</v>
      </c>
    </row>
    <row r="111" spans="1:7">
      <c r="A111" s="133" t="s">
        <v>810</v>
      </c>
      <c r="B111" s="133" t="s">
        <v>790</v>
      </c>
      <c r="C111" s="143" t="str">
        <f>Teams!A465</f>
        <v>Rochefort TS</v>
      </c>
      <c r="D111" s="143" t="str">
        <f>Teams!B465</f>
        <v>Fiamme Azzurre</v>
      </c>
      <c r="E111" s="133">
        <v>1</v>
      </c>
      <c r="F111" s="133">
        <v>3</v>
      </c>
      <c r="G111" s="143" t="str">
        <f>Teams!Q464</f>
        <v>Rain 1970</v>
      </c>
    </row>
    <row r="112" spans="1:7">
      <c r="A112" s="133" t="s">
        <v>810</v>
      </c>
      <c r="B112" s="133" t="s">
        <v>791</v>
      </c>
      <c r="C112" s="143" t="str">
        <f>Teams!A466</f>
        <v>Napoli Fighters</v>
      </c>
      <c r="D112" s="143" t="str">
        <f>Teams!B466</f>
        <v>TFC Mattersburg</v>
      </c>
      <c r="E112" s="133">
        <v>2</v>
      </c>
      <c r="F112" s="133">
        <v>1</v>
      </c>
      <c r="G112" s="143" t="str">
        <f>Teams!Q466</f>
        <v>Biella 91</v>
      </c>
    </row>
    <row r="113" spans="1:7">
      <c r="A113" s="133" t="s">
        <v>810</v>
      </c>
      <c r="B113" s="133" t="s">
        <v>793</v>
      </c>
      <c r="C113" s="143" t="str">
        <f>Teams!A467</f>
        <v>Warriors</v>
      </c>
      <c r="D113" s="143" t="str">
        <f>Teams!B467</f>
        <v>Ascoli</v>
      </c>
      <c r="E113" s="133">
        <v>1</v>
      </c>
      <c r="F113" s="133">
        <v>2</v>
      </c>
      <c r="G113" s="143" t="str">
        <f>Teams!Q467</f>
        <v>Torino 2009</v>
      </c>
    </row>
    <row r="114" spans="1:7">
      <c r="A114" s="133" t="s">
        <v>810</v>
      </c>
      <c r="B114" s="133" t="s">
        <v>794</v>
      </c>
      <c r="C114" s="143" t="str">
        <f>Teams!A468</f>
        <v>Stella Artois</v>
      </c>
      <c r="D114" s="143" t="str">
        <f>Teams!B468</f>
        <v>Wiener Neustadt</v>
      </c>
      <c r="E114" s="133">
        <v>1</v>
      </c>
      <c r="F114" s="133" t="s">
        <v>811</v>
      </c>
      <c r="G114" s="143" t="str">
        <f>Teams!Q468</f>
        <v>Flickers</v>
      </c>
    </row>
    <row r="115" spans="1:7">
      <c r="A115" s="133" t="s">
        <v>810</v>
      </c>
      <c r="B115" s="133" t="s">
        <v>796</v>
      </c>
      <c r="C115" s="143" t="str">
        <f>Teams!A469</f>
        <v>Valletta</v>
      </c>
      <c r="D115" s="143" t="str">
        <f>Teams!B469</f>
        <v>Leonessa</v>
      </c>
      <c r="E115" s="133">
        <v>2</v>
      </c>
      <c r="F115" s="133">
        <v>1</v>
      </c>
      <c r="G115" s="143" t="str">
        <f>Teams!Q469</f>
        <v>Messina TS</v>
      </c>
    </row>
    <row r="116" spans="1:7">
      <c r="A116" s="133" t="s">
        <v>810</v>
      </c>
      <c r="B116" s="133" t="s">
        <v>797</v>
      </c>
      <c r="C116" s="143" t="str">
        <f>Teams!A470</f>
        <v>Master Sanremo</v>
      </c>
      <c r="D116" s="143" t="str">
        <f>Teams!B470</f>
        <v>Issy-les-Moulineaux</v>
      </c>
      <c r="E116" s="133">
        <v>2</v>
      </c>
      <c r="F116" s="133" t="s">
        <v>724</v>
      </c>
      <c r="G116" s="143" t="str">
        <f>Teams!Q470</f>
        <v>CT Aosta</v>
      </c>
    </row>
    <row r="117" spans="1:7">
      <c r="A117" s="133"/>
      <c r="B117" s="133"/>
      <c r="C117" s="143"/>
      <c r="D117" s="143"/>
      <c r="E117" s="133"/>
      <c r="F117" s="133"/>
      <c r="G117" s="143"/>
    </row>
    <row r="118" spans="1:7">
      <c r="A118" s="304" t="s">
        <v>782</v>
      </c>
      <c r="B118" s="304"/>
      <c r="C118" s="304"/>
      <c r="D118" s="304"/>
      <c r="E118" s="304"/>
      <c r="F118" s="304"/>
      <c r="G118" s="304"/>
    </row>
    <row r="119" spans="1:7">
      <c r="A119" s="304"/>
      <c r="B119" s="304"/>
      <c r="C119" s="304"/>
      <c r="D119" s="304"/>
      <c r="E119" s="304"/>
      <c r="F119" s="304"/>
      <c r="G119" s="304"/>
    </row>
    <row r="121" spans="1:7">
      <c r="A121" s="302" t="s">
        <v>812</v>
      </c>
      <c r="B121" s="302"/>
      <c r="C121" s="302"/>
      <c r="D121" s="302"/>
      <c r="E121" s="302"/>
      <c r="F121" s="302"/>
      <c r="G121" s="302"/>
    </row>
    <row r="122" spans="1:7">
      <c r="A122" s="231" t="s">
        <v>784</v>
      </c>
      <c r="B122" s="231" t="s">
        <v>785</v>
      </c>
      <c r="C122" s="276" t="s">
        <v>710</v>
      </c>
      <c r="D122" s="276" t="s">
        <v>711</v>
      </c>
      <c r="E122" s="303" t="s">
        <v>543</v>
      </c>
      <c r="F122" s="303"/>
      <c r="G122" s="276" t="s">
        <v>544</v>
      </c>
    </row>
    <row r="123" spans="1:7">
      <c r="A123" s="133" t="s">
        <v>813</v>
      </c>
      <c r="B123" s="134" t="s">
        <v>787</v>
      </c>
      <c r="C123" s="143" t="str">
        <f>Teams!A531</f>
        <v>F.lli Bari Reggio Emilia</v>
      </c>
      <c r="D123" s="143" t="str">
        <f>Teams!B531</f>
        <v>Bologna Tigers</v>
      </c>
      <c r="E123" s="133">
        <v>1</v>
      </c>
      <c r="F123" s="133">
        <v>2</v>
      </c>
      <c r="G123" s="143" t="str">
        <f>Teams!Q531</f>
        <v>Rochefort TS</v>
      </c>
    </row>
    <row r="124" spans="1:7">
      <c r="A124" s="133" t="s">
        <v>813</v>
      </c>
      <c r="B124" s="133" t="s">
        <v>788</v>
      </c>
      <c r="C124" s="143" t="str">
        <f>Teams!A532</f>
        <v>Fiamme Azzurre</v>
      </c>
      <c r="D124" s="143" t="str">
        <f>Teams!B532</f>
        <v>Napoli Fighters</v>
      </c>
      <c r="E124" s="133">
        <v>2</v>
      </c>
      <c r="F124" s="133">
        <v>1</v>
      </c>
      <c r="G124" s="143" t="str">
        <f>Teams!Q533</f>
        <v>Warriors</v>
      </c>
    </row>
    <row r="125" spans="1:7">
      <c r="A125" s="133" t="s">
        <v>813</v>
      </c>
      <c r="B125" s="133" t="s">
        <v>790</v>
      </c>
      <c r="C125" s="143" t="str">
        <f>Teams!A533</f>
        <v>Ascoli</v>
      </c>
      <c r="D125" s="143" t="str">
        <f>Teams!B533</f>
        <v>Wiener Neustadt</v>
      </c>
      <c r="E125" s="133">
        <v>2</v>
      </c>
      <c r="F125" s="133" t="s">
        <v>724</v>
      </c>
      <c r="G125" s="143" t="str">
        <f>Teams!Q532</f>
        <v>TFC Mattersburg</v>
      </c>
    </row>
    <row r="126" spans="1:7">
      <c r="A126" s="133" t="s">
        <v>813</v>
      </c>
      <c r="B126" s="133" t="s">
        <v>791</v>
      </c>
      <c r="C126" s="143" t="str">
        <f>Teams!A534</f>
        <v>Valletta</v>
      </c>
      <c r="D126" s="143" t="str">
        <f>Teams!B534</f>
        <v>Issy-les-Moulineaux</v>
      </c>
      <c r="E126" s="133">
        <v>3</v>
      </c>
      <c r="F126" s="133">
        <v>1</v>
      </c>
      <c r="G126" s="143" t="str">
        <f>Teams!Q534</f>
        <v>Stella Artois</v>
      </c>
    </row>
    <row r="127" spans="1:7">
      <c r="A127" s="133" t="s">
        <v>814</v>
      </c>
      <c r="B127" s="133" t="s">
        <v>793</v>
      </c>
      <c r="C127" s="143" t="str">
        <f>Teams!A671</f>
        <v>Stradivari 2</v>
      </c>
      <c r="D127" s="143" t="str">
        <f>Teams!B671</f>
        <v>Stradivari</v>
      </c>
      <c r="E127" s="133">
        <v>2</v>
      </c>
      <c r="F127" s="133">
        <v>1</v>
      </c>
      <c r="G127" s="143" t="str">
        <f>Teams!Q671</f>
        <v>Grosseto</v>
      </c>
    </row>
    <row r="128" spans="1:7">
      <c r="A128" s="133" t="s">
        <v>814</v>
      </c>
      <c r="B128" s="133" t="s">
        <v>794</v>
      </c>
      <c r="C128" s="143" t="str">
        <f>Teams!A672</f>
        <v>Torino 2009</v>
      </c>
      <c r="D128" s="143" t="str">
        <f>Teams!B672</f>
        <v>Virtus 4 Strade</v>
      </c>
      <c r="E128" s="133">
        <v>2</v>
      </c>
      <c r="F128" s="133">
        <v>1</v>
      </c>
      <c r="G128" s="143" t="str">
        <f>Teams!Q672</f>
        <v>Tiburones FM</v>
      </c>
    </row>
    <row r="129" spans="1:7">
      <c r="A129" s="133" t="s">
        <v>814</v>
      </c>
      <c r="B129" s="133" t="s">
        <v>796</v>
      </c>
      <c r="C129" s="143" t="str">
        <f>Teams!A673</f>
        <v>Flickers</v>
      </c>
      <c r="D129" s="143" t="str">
        <f>Teams!B673</f>
        <v>Master Sanremo 2</v>
      </c>
      <c r="E129" s="133">
        <v>1</v>
      </c>
      <c r="F129" s="133">
        <v>3</v>
      </c>
      <c r="G129" s="143" t="str">
        <f>Teams!Q673</f>
        <v>Leonessa</v>
      </c>
    </row>
    <row r="130" spans="1:7">
      <c r="A130" s="133" t="s">
        <v>814</v>
      </c>
      <c r="B130" s="133" t="s">
        <v>797</v>
      </c>
      <c r="C130" s="143" t="str">
        <f>Teams!A674</f>
        <v>Foggia</v>
      </c>
      <c r="D130" s="143" t="str">
        <f>Teams!B674</f>
        <v>Biella 91</v>
      </c>
      <c r="E130" s="133">
        <v>2</v>
      </c>
      <c r="F130" s="133">
        <v>1</v>
      </c>
      <c r="G130" s="143" t="str">
        <f>Teams!Q674</f>
        <v>Master Sanremo</v>
      </c>
    </row>
    <row r="131" spans="1:7">
      <c r="A131" s="133"/>
      <c r="B131" s="133"/>
      <c r="C131" s="143"/>
      <c r="D131" s="143"/>
      <c r="E131" s="133"/>
      <c r="F131" s="133"/>
      <c r="G131" s="143"/>
    </row>
    <row r="132" spans="1:7">
      <c r="A132" s="304" t="s">
        <v>782</v>
      </c>
      <c r="B132" s="304"/>
      <c r="C132" s="304"/>
      <c r="D132" s="304"/>
      <c r="E132" s="304"/>
      <c r="F132" s="304"/>
      <c r="G132" s="304"/>
    </row>
    <row r="133" spans="1:7">
      <c r="A133" s="304"/>
      <c r="B133" s="304"/>
      <c r="C133" s="304"/>
      <c r="D133" s="304"/>
      <c r="E133" s="304"/>
      <c r="F133" s="304"/>
      <c r="G133" s="304"/>
    </row>
    <row r="135" spans="1:7">
      <c r="A135" s="302" t="s">
        <v>815</v>
      </c>
      <c r="B135" s="302"/>
      <c r="C135" s="302"/>
      <c r="D135" s="302"/>
      <c r="E135" s="302"/>
      <c r="F135" s="302"/>
      <c r="G135" s="302"/>
    </row>
    <row r="136" spans="1:7">
      <c r="A136" s="231" t="s">
        <v>784</v>
      </c>
      <c r="B136" s="231" t="s">
        <v>785</v>
      </c>
      <c r="C136" s="276" t="s">
        <v>710</v>
      </c>
      <c r="D136" s="276" t="s">
        <v>711</v>
      </c>
      <c r="E136" s="303" t="s">
        <v>543</v>
      </c>
      <c r="F136" s="303"/>
      <c r="G136" s="276" t="s">
        <v>544</v>
      </c>
    </row>
    <row r="137" spans="1:7">
      <c r="A137" s="133" t="s">
        <v>816</v>
      </c>
      <c r="B137" s="134" t="s">
        <v>787</v>
      </c>
      <c r="C137" s="143" t="str">
        <f>Teams!A567</f>
        <v>Bologna Tigers</v>
      </c>
      <c r="D137" s="143" t="str">
        <f>Teams!B567</f>
        <v>Fiamme Azzurre</v>
      </c>
      <c r="E137" s="143" t="s">
        <v>724</v>
      </c>
      <c r="F137" s="143">
        <v>2</v>
      </c>
      <c r="G137" s="143" t="str">
        <f>Teams!Q567</f>
        <v>Napoli Fighters</v>
      </c>
    </row>
    <row r="138" spans="1:7">
      <c r="A138" s="133" t="s">
        <v>816</v>
      </c>
      <c r="B138" s="133" t="s">
        <v>788</v>
      </c>
      <c r="C138" s="143" t="str">
        <f>Teams!A568</f>
        <v>Wiener Neustadt</v>
      </c>
      <c r="D138" s="143" t="str">
        <f>Teams!B568</f>
        <v>Valletta</v>
      </c>
      <c r="E138" s="133" t="s">
        <v>811</v>
      </c>
      <c r="F138" s="133">
        <v>1</v>
      </c>
      <c r="G138" s="143" t="s">
        <v>11</v>
      </c>
    </row>
    <row r="139" spans="1:7">
      <c r="A139" s="133" t="s">
        <v>817</v>
      </c>
      <c r="B139" s="133" t="s">
        <v>790</v>
      </c>
      <c r="C139" s="143" t="str">
        <f>Teams!A707</f>
        <v>Stradivari 2</v>
      </c>
      <c r="D139" s="143" t="str">
        <f>Teams!B707</f>
        <v>Torino 2009</v>
      </c>
      <c r="E139" s="133">
        <v>1</v>
      </c>
      <c r="F139" s="133" t="s">
        <v>811</v>
      </c>
      <c r="G139" s="143" t="s">
        <v>48</v>
      </c>
    </row>
    <row r="140" spans="1:7">
      <c r="A140" s="133" t="s">
        <v>817</v>
      </c>
      <c r="B140" s="133" t="s">
        <v>791</v>
      </c>
      <c r="C140" s="143" t="str">
        <f>Teams!A708</f>
        <v>Master Sanremo 2</v>
      </c>
      <c r="D140" s="143" t="str">
        <f>Teams!B708</f>
        <v>Foggia</v>
      </c>
      <c r="E140" s="133">
        <v>2</v>
      </c>
      <c r="F140" s="133">
        <v>1</v>
      </c>
      <c r="G140" s="143" t="str">
        <f>Teams!Q708</f>
        <v>Flickers</v>
      </c>
    </row>
    <row r="142" spans="1:7">
      <c r="A142" s="304" t="s">
        <v>782</v>
      </c>
      <c r="B142" s="304"/>
      <c r="C142" s="304"/>
      <c r="D142" s="304"/>
      <c r="E142" s="304"/>
      <c r="F142" s="304"/>
      <c r="G142" s="304"/>
    </row>
    <row r="143" spans="1:7">
      <c r="A143" s="304"/>
      <c r="B143" s="304"/>
      <c r="C143" s="304"/>
      <c r="D143" s="304"/>
      <c r="E143" s="304"/>
      <c r="F143" s="304"/>
      <c r="G143" s="304"/>
    </row>
    <row r="145" spans="1:7">
      <c r="A145" s="302" t="s">
        <v>818</v>
      </c>
      <c r="B145" s="302"/>
      <c r="C145" s="302"/>
      <c r="D145" s="302"/>
      <c r="E145" s="302"/>
      <c r="F145" s="302"/>
      <c r="G145" s="302"/>
    </row>
    <row r="146" spans="1:7">
      <c r="A146" s="231" t="s">
        <v>784</v>
      </c>
      <c r="B146" s="231" t="s">
        <v>785</v>
      </c>
      <c r="C146" s="276" t="s">
        <v>710</v>
      </c>
      <c r="D146" s="276" t="s">
        <v>711</v>
      </c>
      <c r="E146" s="303" t="s">
        <v>543</v>
      </c>
      <c r="F146" s="303"/>
      <c r="G146" s="276" t="s">
        <v>544</v>
      </c>
    </row>
    <row r="147" spans="1:7">
      <c r="A147" s="133" t="s">
        <v>819</v>
      </c>
      <c r="B147" s="134" t="s">
        <v>787</v>
      </c>
      <c r="C147" s="143" t="str">
        <f>Teams!A587</f>
        <v>Bologna Tigers</v>
      </c>
      <c r="D147" s="143" t="str">
        <f>Teams!B587</f>
        <v>Wiener Neustadt</v>
      </c>
      <c r="E147" s="143">
        <v>1</v>
      </c>
      <c r="F147" s="143">
        <v>2</v>
      </c>
      <c r="G147" s="143" t="str">
        <f>Teams!Q587</f>
        <v>Valletta</v>
      </c>
    </row>
    <row r="148" spans="1:7">
      <c r="A148" s="133" t="s">
        <v>820</v>
      </c>
      <c r="B148" s="133" t="s">
        <v>788</v>
      </c>
      <c r="C148" s="143" t="str">
        <f>Teams!A727</f>
        <v>Torino 2009</v>
      </c>
      <c r="D148" s="143" t="str">
        <f>Teams!B727</f>
        <v>Master Sanremo 2</v>
      </c>
      <c r="E148" s="143" t="s">
        <v>724</v>
      </c>
      <c r="F148" s="143">
        <v>2</v>
      </c>
      <c r="G148" s="143" t="str">
        <f>Teams!Q727</f>
        <v>Foggia</v>
      </c>
    </row>
  </sheetData>
  <sheetProtection selectLockedCells="1" selectUnlockedCells="1"/>
  <mergeCells count="37">
    <mergeCell ref="A48:G49"/>
    <mergeCell ref="E52:F52"/>
    <mergeCell ref="B1:G1"/>
    <mergeCell ref="B2:G2"/>
    <mergeCell ref="B3:G3"/>
    <mergeCell ref="B4:G4"/>
    <mergeCell ref="A37:G37"/>
    <mergeCell ref="E38:F38"/>
    <mergeCell ref="A6:G7"/>
    <mergeCell ref="A9:G9"/>
    <mergeCell ref="E10:F10"/>
    <mergeCell ref="A34:G35"/>
    <mergeCell ref="E24:F24"/>
    <mergeCell ref="A23:G23"/>
    <mergeCell ref="A20:G21"/>
    <mergeCell ref="A65:G65"/>
    <mergeCell ref="A62:G63"/>
    <mergeCell ref="A51:G51"/>
    <mergeCell ref="E108:F108"/>
    <mergeCell ref="A107:G107"/>
    <mergeCell ref="E94:F94"/>
    <mergeCell ref="A93:G93"/>
    <mergeCell ref="A90:G91"/>
    <mergeCell ref="A104:G105"/>
    <mergeCell ref="A79:G79"/>
    <mergeCell ref="E80:F80"/>
    <mergeCell ref="A76:G77"/>
    <mergeCell ref="A118:G119"/>
    <mergeCell ref="A121:G121"/>
    <mergeCell ref="E122:F122"/>
    <mergeCell ref="A142:G143"/>
    <mergeCell ref="E66:F66"/>
    <mergeCell ref="A145:G145"/>
    <mergeCell ref="E146:F146"/>
    <mergeCell ref="A132:G133"/>
    <mergeCell ref="A135:G135"/>
    <mergeCell ref="E136:F136"/>
  </mergeCells>
  <phoneticPr fontId="39" type="noConversion"/>
  <pageMargins left="0.25" right="0.25" top="0.75" bottom="0.75" header="0.3" footer="0.3"/>
  <pageSetup paperSize="9" firstPageNumber="0" orientation="portrait" horizontalDpi="300" verticalDpi="300" r:id="rId1"/>
  <headerFooter alignWithMargins="0"/>
  <rowBreaks count="2" manualBreakCount="2">
    <brk id="47" max="16383" man="1"/>
    <brk id="103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33"/>
  <sheetViews>
    <sheetView zoomScaleNormal="100" zoomScaleSheetLayoutView="91" workbookViewId="0" xr3:uid="{7BE570AB-09E9-518F-B8F7-3F91B7162CA9}">
      <selection activeCell="L429" sqref="L429"/>
    </sheetView>
  </sheetViews>
  <sheetFormatPr defaultColWidth="8.85546875" defaultRowHeight="12.75"/>
  <cols>
    <col min="1" max="1" width="15.140625" customWidth="1"/>
    <col min="2" max="2" width="9.42578125" customWidth="1"/>
    <col min="3" max="4" width="18.85546875" customWidth="1"/>
    <col min="5" max="6" width="4.7109375" customWidth="1"/>
    <col min="7" max="7" width="19.7109375" customWidth="1"/>
    <col min="8" max="8" width="8.85546875" style="135"/>
  </cols>
  <sheetData>
    <row r="1" spans="1:10" ht="25.5" customHeight="1">
      <c r="A1" s="69"/>
      <c r="B1" s="280" t="s">
        <v>0</v>
      </c>
      <c r="C1" s="280"/>
      <c r="D1" s="280"/>
      <c r="E1" s="280"/>
      <c r="F1" s="280"/>
      <c r="G1" s="280"/>
      <c r="H1" s="235"/>
      <c r="I1" s="115"/>
      <c r="J1" s="115"/>
    </row>
    <row r="2" spans="1:10" ht="25.5" customHeight="1">
      <c r="A2" s="70"/>
      <c r="B2" s="280" t="s">
        <v>1</v>
      </c>
      <c r="C2" s="280"/>
      <c r="D2" s="280"/>
      <c r="E2" s="280"/>
      <c r="F2" s="280"/>
      <c r="G2" s="280"/>
      <c r="H2" s="236"/>
      <c r="I2" s="116"/>
      <c r="J2" s="116"/>
    </row>
    <row r="3" spans="1:10" ht="25.5" customHeight="1">
      <c r="A3" s="70"/>
      <c r="B3" s="281" t="s">
        <v>2</v>
      </c>
      <c r="C3" s="281"/>
      <c r="D3" s="281"/>
      <c r="E3" s="281"/>
      <c r="F3" s="281"/>
      <c r="G3" s="281"/>
      <c r="H3" s="237"/>
      <c r="I3" s="71"/>
      <c r="J3" s="71"/>
    </row>
    <row r="4" spans="1:10" ht="25.5" customHeight="1">
      <c r="A4" s="70"/>
      <c r="B4" s="282" t="s">
        <v>821</v>
      </c>
      <c r="C4" s="282"/>
      <c r="D4" s="282"/>
      <c r="E4" s="282"/>
      <c r="F4" s="282"/>
      <c r="G4" s="282"/>
      <c r="H4" s="238"/>
      <c r="I4" s="71"/>
      <c r="J4" s="71"/>
    </row>
    <row r="5" spans="1:10" ht="25.5" customHeight="1"/>
    <row r="6" spans="1:10" ht="12.75" customHeight="1">
      <c r="A6" s="304" t="s">
        <v>782</v>
      </c>
      <c r="B6" s="304"/>
      <c r="C6" s="304"/>
      <c r="D6" s="304"/>
      <c r="E6" s="304"/>
      <c r="F6" s="304"/>
      <c r="G6" s="304"/>
    </row>
    <row r="7" spans="1:10" ht="12.75" customHeight="1">
      <c r="A7" s="304"/>
      <c r="B7" s="304"/>
      <c r="C7" s="304"/>
      <c r="D7" s="304"/>
      <c r="E7" s="304"/>
      <c r="F7" s="304"/>
      <c r="G7" s="304"/>
      <c r="H7" s="239"/>
    </row>
    <row r="8" spans="1:10" ht="12.75" customHeight="1"/>
    <row r="9" spans="1:10" ht="12.75" customHeight="1">
      <c r="A9" s="302" t="s">
        <v>822</v>
      </c>
      <c r="B9" s="302"/>
      <c r="C9" s="302"/>
      <c r="D9" s="302"/>
      <c r="E9" s="302"/>
      <c r="F9" s="302"/>
      <c r="G9" s="302"/>
    </row>
    <row r="10" spans="1:10" ht="12.75" customHeight="1">
      <c r="A10" s="231" t="s">
        <v>784</v>
      </c>
      <c r="B10" s="231" t="s">
        <v>785</v>
      </c>
      <c r="C10" s="276" t="s">
        <v>764</v>
      </c>
      <c r="D10" s="276" t="s">
        <v>765</v>
      </c>
      <c r="E10" s="303" t="s">
        <v>543</v>
      </c>
      <c r="F10" s="303"/>
      <c r="G10" s="276" t="s">
        <v>544</v>
      </c>
    </row>
    <row r="11" spans="1:10" ht="12.75" customHeight="1">
      <c r="A11" s="133" t="s">
        <v>823</v>
      </c>
      <c r="B11" s="133">
        <v>1</v>
      </c>
      <c r="C11" s="143" t="str">
        <f>Open!A139</f>
        <v>Bjorn Kegenbein</v>
      </c>
      <c r="D11" s="143" t="str">
        <f>Open!B139</f>
        <v>William Dotto</v>
      </c>
      <c r="E11" s="143">
        <v>2</v>
      </c>
      <c r="F11" s="143">
        <v>5</v>
      </c>
      <c r="G11" s="143" t="str">
        <f>Open!N139</f>
        <v>Massimiliano Nastasi</v>
      </c>
    </row>
    <row r="12" spans="1:10" ht="12.75" customHeight="1">
      <c r="A12" s="133" t="s">
        <v>823</v>
      </c>
      <c r="B12" s="133">
        <v>2</v>
      </c>
      <c r="C12" s="143" t="str">
        <f>Open!A140</f>
        <v>Gàbor Baross</v>
      </c>
      <c r="D12" s="143" t="str">
        <f>Open!B140</f>
        <v>Francesco Gori</v>
      </c>
      <c r="E12" s="143">
        <v>0</v>
      </c>
      <c r="F12" s="143">
        <v>0</v>
      </c>
      <c r="G12" s="143" t="str">
        <f>Open!N140</f>
        <v>Robert Lenz</v>
      </c>
    </row>
    <row r="13" spans="1:10" ht="12.75" customHeight="1">
      <c r="A13" s="133" t="s">
        <v>824</v>
      </c>
      <c r="B13" s="133">
        <v>3</v>
      </c>
      <c r="C13" s="143" t="str">
        <f>Open!A153</f>
        <v>Jean-Marie Amberny</v>
      </c>
      <c r="D13" s="143" t="str">
        <f>Open!B153</f>
        <v>Ismaele Caurla</v>
      </c>
      <c r="E13" s="143">
        <v>5</v>
      </c>
      <c r="F13" s="143">
        <v>1</v>
      </c>
      <c r="G13" s="143" t="str">
        <f>Open!N153</f>
        <v>Riccardo Schito</v>
      </c>
    </row>
    <row r="14" spans="1:10" ht="12.75" customHeight="1">
      <c r="A14" s="133" t="s">
        <v>824</v>
      </c>
      <c r="B14" s="133">
        <v>4</v>
      </c>
      <c r="C14" s="143" t="str">
        <f>Open!A154</f>
        <v>Maurizio Jon Scotta</v>
      </c>
      <c r="D14" s="143" t="str">
        <f>Open!B154</f>
        <v>Emanuele Funaro</v>
      </c>
      <c r="E14" s="143">
        <v>3</v>
      </c>
      <c r="F14" s="143">
        <v>0</v>
      </c>
      <c r="G14" s="143" t="str">
        <f>Open!N154</f>
        <v>Luca Converti</v>
      </c>
    </row>
    <row r="15" spans="1:10" ht="12.75" customHeight="1">
      <c r="A15" s="133" t="s">
        <v>825</v>
      </c>
      <c r="B15" s="133">
        <v>5</v>
      </c>
      <c r="C15" s="143" t="str">
        <f>Open!A167</f>
        <v>Sergio Ramos</v>
      </c>
      <c r="D15" s="143" t="str">
        <f>Open!B167</f>
        <v>Giancarlo Cavanna Cavanna</v>
      </c>
      <c r="E15" s="143">
        <v>7</v>
      </c>
      <c r="F15" s="143">
        <v>0</v>
      </c>
      <c r="G15" s="143" t="str">
        <f>Open!N167</f>
        <v>Wolfgang Leitner</v>
      </c>
    </row>
    <row r="16" spans="1:10" ht="12.75" customHeight="1">
      <c r="A16" s="133" t="s">
        <v>825</v>
      </c>
      <c r="B16" s="133">
        <v>6</v>
      </c>
      <c r="C16" s="143" t="str">
        <f>Open!A168</f>
        <v>Alex Iorio</v>
      </c>
      <c r="D16" s="143" t="str">
        <f>Open!B168</f>
        <v>Gabriele Casati</v>
      </c>
      <c r="E16" s="143">
        <v>6</v>
      </c>
      <c r="F16" s="143">
        <v>0</v>
      </c>
      <c r="G16" s="143" t="str">
        <f>Open!N168</f>
        <v>Mauro Salvati</v>
      </c>
    </row>
    <row r="17" spans="1:8" ht="12.75" customHeight="1">
      <c r="A17" s="133" t="s">
        <v>826</v>
      </c>
      <c r="B17" s="133">
        <v>7</v>
      </c>
      <c r="C17" s="143" t="str">
        <f>Open!A181</f>
        <v>Luca Zambello</v>
      </c>
      <c r="D17" s="143" t="str">
        <f>Open!B181</f>
        <v>Maurizio Brillantino</v>
      </c>
      <c r="E17" s="143">
        <v>9</v>
      </c>
      <c r="F17" s="143">
        <v>1</v>
      </c>
      <c r="G17" s="143" t="str">
        <f>Open!N181</f>
        <v>Massimo Di Cè</v>
      </c>
    </row>
    <row r="18" spans="1:8" ht="12.75" customHeight="1">
      <c r="A18" s="133" t="s">
        <v>826</v>
      </c>
      <c r="B18" s="133">
        <v>8</v>
      </c>
      <c r="C18" s="143" t="str">
        <f>Open!A182</f>
        <v>Roderick Vassallo</v>
      </c>
      <c r="D18" s="143" t="str">
        <f>Open!B182</f>
        <v>Riccardo Ferri</v>
      </c>
      <c r="E18" s="143">
        <v>5</v>
      </c>
      <c r="F18" s="143">
        <v>0</v>
      </c>
      <c r="G18" s="143" t="str">
        <f>Open!N182</f>
        <v>Adrianio Potecchi</v>
      </c>
      <c r="H18" s="135" t="s">
        <v>827</v>
      </c>
    </row>
    <row r="19" spans="1:8" ht="12.75" customHeight="1">
      <c r="A19" s="133" t="s">
        <v>828</v>
      </c>
      <c r="B19" s="133">
        <v>9</v>
      </c>
      <c r="C19" s="143" t="str">
        <f>Open!A195</f>
        <v>Axel Donval</v>
      </c>
      <c r="D19" s="143" t="str">
        <f>Open!B195</f>
        <v>Carlo Ciraolo</v>
      </c>
      <c r="E19" s="143">
        <v>1</v>
      </c>
      <c r="F19" s="143">
        <v>0</v>
      </c>
      <c r="G19" s="143" t="str">
        <f>Open!N195</f>
        <v>Justin Leroy</v>
      </c>
    </row>
    <row r="20" spans="1:8" ht="12.75" customHeight="1">
      <c r="A20" s="133" t="s">
        <v>828</v>
      </c>
      <c r="B20" s="133">
        <v>10</v>
      </c>
      <c r="C20" s="143" t="str">
        <f>Open!A196</f>
        <v>Cesare Natoli</v>
      </c>
      <c r="D20" s="143" t="str">
        <f>Open!B196</f>
        <v>Mirco Pasquini</v>
      </c>
      <c r="E20" s="143">
        <v>1</v>
      </c>
      <c r="F20" s="143">
        <v>0</v>
      </c>
      <c r="G20" s="143" t="str">
        <f>Open!N196</f>
        <v>Luca Ciabattoni</v>
      </c>
    </row>
    <row r="21" spans="1:8" ht="12.75" customHeight="1">
      <c r="A21" s="133" t="s">
        <v>829</v>
      </c>
      <c r="B21" s="133">
        <v>11</v>
      </c>
      <c r="C21" s="143" t="str">
        <f>Open!A209</f>
        <v>Luca Battista</v>
      </c>
      <c r="D21" s="143" t="str">
        <f>Open!B209</f>
        <v>Paolo Zambello</v>
      </c>
      <c r="E21" s="143">
        <v>4</v>
      </c>
      <c r="F21" s="143">
        <v>1</v>
      </c>
      <c r="G21" s="143" t="str">
        <f>Open!N209</f>
        <v>Pierpaolo Murabito</v>
      </c>
    </row>
    <row r="22" spans="1:8" ht="12.75" customHeight="1">
      <c r="A22" s="133" t="s">
        <v>829</v>
      </c>
      <c r="B22" s="133">
        <v>12</v>
      </c>
      <c r="C22" s="143" t="str">
        <f>Open!A210</f>
        <v>Raul Benita</v>
      </c>
      <c r="D22" s="143" t="str">
        <f>Open!B210</f>
        <v>Marco Bonciani</v>
      </c>
      <c r="E22" s="143">
        <v>0</v>
      </c>
      <c r="F22" s="143">
        <v>0</v>
      </c>
      <c r="G22" s="143" t="str">
        <f>Open!N210</f>
        <v>Simone Bertelli</v>
      </c>
    </row>
    <row r="23" spans="1:8" ht="12.75" customHeight="1">
      <c r="A23" s="133" t="s">
        <v>830</v>
      </c>
      <c r="B23" s="133">
        <v>13</v>
      </c>
      <c r="C23" s="143" t="str">
        <f>Open!A223</f>
        <v>Massimo Cremona</v>
      </c>
      <c r="D23" s="143" t="str">
        <f>Open!B223</f>
        <v>Giovanni Francavilla</v>
      </c>
      <c r="E23" s="143">
        <v>7</v>
      </c>
      <c r="F23" s="143">
        <v>0</v>
      </c>
      <c r="G23" s="143" t="str">
        <f>Open!N223</f>
        <v>Alberto Recano</v>
      </c>
    </row>
    <row r="24" spans="1:8" ht="12.75" customHeight="1">
      <c r="A24" s="133" t="s">
        <v>830</v>
      </c>
      <c r="B24" s="133">
        <v>14</v>
      </c>
      <c r="C24" s="143" t="str">
        <f>Open!A224</f>
        <v>Florian Giaux</v>
      </c>
      <c r="D24" s="143" t="str">
        <f>Open!B224</f>
        <v>Daniele Lopresto</v>
      </c>
      <c r="E24" s="143">
        <v>5</v>
      </c>
      <c r="F24" s="143">
        <v>0</v>
      </c>
      <c r="G24" s="143" t="str">
        <f>Open!N224</f>
        <v>Paul Naszalyi</v>
      </c>
    </row>
    <row r="25" spans="1:8" ht="12.75" customHeight="1">
      <c r="A25" s="133" t="s">
        <v>831</v>
      </c>
      <c r="B25" s="133">
        <v>15</v>
      </c>
      <c r="C25" s="143" t="str">
        <f>Open!A237</f>
        <v>Edoardo Bellotto</v>
      </c>
      <c r="D25" s="143" t="str">
        <f>Open!B237</f>
        <v>Rosario Ifrigerio</v>
      </c>
      <c r="E25" s="143">
        <v>2</v>
      </c>
      <c r="F25" s="143">
        <v>1</v>
      </c>
      <c r="G25" s="143" t="str">
        <f>Open!N237</f>
        <v>Emanuele Licheri</v>
      </c>
    </row>
    <row r="26" spans="1:8" ht="12.75" customHeight="1">
      <c r="A26" s="133" t="s">
        <v>831</v>
      </c>
      <c r="B26" s="133">
        <v>16</v>
      </c>
      <c r="C26" s="143" t="str">
        <f>Open!A238</f>
        <v>Remy Lours</v>
      </c>
      <c r="D26" s="143" t="str">
        <f>Open!B238</f>
        <v>Tiberio Becucci</v>
      </c>
      <c r="E26" s="143">
        <v>1</v>
      </c>
      <c r="F26" s="143">
        <v>0</v>
      </c>
      <c r="G26" s="143" t="str">
        <f>Open!N238</f>
        <v>Massimo Santini</v>
      </c>
    </row>
    <row r="27" spans="1:8" ht="12.75" customHeight="1">
      <c r="A27" s="133" t="s">
        <v>832</v>
      </c>
      <c r="B27" s="133">
        <v>17</v>
      </c>
      <c r="C27" s="143" t="str">
        <f>Open!A251</f>
        <v>Matteo Ciccarelli</v>
      </c>
      <c r="D27" s="143" t="str">
        <f>Open!B251</f>
        <v>Marcello Bodin de Chatelard</v>
      </c>
      <c r="E27" s="143">
        <v>2</v>
      </c>
      <c r="F27" s="143">
        <v>1</v>
      </c>
      <c r="G27" s="143" t="str">
        <f>Open!N251</f>
        <v>Mongi Rouis</v>
      </c>
    </row>
    <row r="28" spans="1:8" ht="12.75" customHeight="1">
      <c r="A28" s="133" t="s">
        <v>832</v>
      </c>
      <c r="B28" s="133">
        <v>18</v>
      </c>
      <c r="C28" s="143" t="str">
        <f>Open!A252</f>
        <v>Marcus Tilgner</v>
      </c>
      <c r="D28" s="143" t="str">
        <f>Open!B252</f>
        <v>Saverio Ferrante</v>
      </c>
      <c r="E28" s="143">
        <v>1</v>
      </c>
      <c r="F28" s="143">
        <v>0</v>
      </c>
      <c r="G28" s="143" t="str">
        <f>Open!N252</f>
        <v>Alessandro Mastropasqua</v>
      </c>
    </row>
    <row r="29" spans="1:8" ht="12.75" customHeight="1">
      <c r="A29" s="133" t="s">
        <v>833</v>
      </c>
      <c r="B29" s="133">
        <v>19</v>
      </c>
      <c r="C29" s="143" t="str">
        <f>Open!A265</f>
        <v>Michael Stolzenberg</v>
      </c>
      <c r="D29" s="143" t="str">
        <f>Open!B265</f>
        <v>Pier Luigi Signoretti</v>
      </c>
      <c r="E29" s="143">
        <v>1</v>
      </c>
      <c r="F29" s="143">
        <v>2</v>
      </c>
      <c r="G29" s="143" t="str">
        <f>Open!N265</f>
        <v>Alessio Tacchia</v>
      </c>
    </row>
    <row r="30" spans="1:8" ht="12.75" customHeight="1">
      <c r="A30" s="133" t="s">
        <v>833</v>
      </c>
      <c r="B30" s="133">
        <v>20</v>
      </c>
      <c r="C30" s="143" t="str">
        <f>Open!A266</f>
        <v>Gerardo Patruno</v>
      </c>
      <c r="D30" s="143" t="str">
        <f>Open!B266</f>
        <v>Marco Midoro</v>
      </c>
      <c r="E30" s="143">
        <v>7</v>
      </c>
      <c r="F30" s="143">
        <v>1</v>
      </c>
      <c r="G30" s="143" t="str">
        <f>Open!N266</f>
        <v>Enrico Giannarelli</v>
      </c>
    </row>
    <row r="31" spans="1:8" ht="12.75" customHeight="1">
      <c r="A31" s="133" t="s">
        <v>834</v>
      </c>
      <c r="B31" s="133">
        <v>21</v>
      </c>
      <c r="C31" s="143" t="str">
        <f>Veterani!A97</f>
        <v>David Busch</v>
      </c>
      <c r="D31" s="143" t="str">
        <f>Veterani!B97</f>
        <v>Joseph Mifsud</v>
      </c>
      <c r="E31" s="143">
        <v>3</v>
      </c>
      <c r="F31" s="143">
        <v>2</v>
      </c>
      <c r="G31" s="143" t="str">
        <f>Veterani!N97</f>
        <v>Luis D. Lòpez</v>
      </c>
    </row>
    <row r="32" spans="1:8" ht="12.75" customHeight="1">
      <c r="A32" s="133" t="s">
        <v>834</v>
      </c>
      <c r="B32" s="133">
        <v>22</v>
      </c>
      <c r="C32" s="143" t="str">
        <f>Veterani!A98</f>
        <v>Mario Corradi</v>
      </c>
      <c r="D32" s="143" t="str">
        <f>Veterani!B98</f>
        <v>Klaus Fritz</v>
      </c>
      <c r="E32" s="143">
        <v>7</v>
      </c>
      <c r="F32" s="143">
        <v>0</v>
      </c>
      <c r="G32" s="143" t="str">
        <f>Veterani!N98</f>
        <v>Gianfranco Savastio</v>
      </c>
    </row>
    <row r="33" spans="1:7" ht="12.75" customHeight="1">
      <c r="A33" s="133" t="s">
        <v>835</v>
      </c>
      <c r="B33" s="133">
        <v>23</v>
      </c>
      <c r="C33" s="143" t="str">
        <f>Veterani!A111</f>
        <v>Patrizio Lazzaretti</v>
      </c>
      <c r="D33" s="143" t="str">
        <f>Veterani!B111</f>
        <v>Michele Giudice</v>
      </c>
      <c r="E33" s="143">
        <v>4</v>
      </c>
      <c r="F33" s="143">
        <v>0</v>
      </c>
      <c r="G33" s="143" t="str">
        <f>Veterani!N111</f>
        <v>Vicenç Prats</v>
      </c>
    </row>
    <row r="34" spans="1:7" ht="12.75" customHeight="1">
      <c r="A34" s="133" t="s">
        <v>835</v>
      </c>
      <c r="B34" s="133">
        <v>24</v>
      </c>
      <c r="C34" s="143" t="str">
        <f>Veterani!A112</f>
        <v>Luis Felipe Mendez</v>
      </c>
      <c r="D34" s="143" t="str">
        <f>Veterani!B112</f>
        <v>Francesco Riccobene</v>
      </c>
      <c r="E34" s="143">
        <v>2</v>
      </c>
      <c r="F34" s="143">
        <v>0</v>
      </c>
      <c r="G34" s="143" t="str">
        <f>Veterani!N112</f>
        <v>Eric Naszalyi</v>
      </c>
    </row>
    <row r="35" spans="1:7" ht="12.75" customHeight="1">
      <c r="A35" s="133" t="s">
        <v>836</v>
      </c>
      <c r="B35" s="133">
        <v>25</v>
      </c>
      <c r="C35" s="143" t="str">
        <f>Veterani!A125</f>
        <v>Manfred Pawlica</v>
      </c>
      <c r="D35" s="143" t="str">
        <f>Veterani!B125</f>
        <v>Hans Ruf</v>
      </c>
      <c r="E35" s="143">
        <v>4</v>
      </c>
      <c r="F35" s="143">
        <v>0</v>
      </c>
      <c r="G35" s="143" t="str">
        <f>Veterani!N125</f>
        <v>Riccardo Marinucci</v>
      </c>
    </row>
    <row r="36" spans="1:7" ht="12.75" customHeight="1">
      <c r="A36" s="133" t="s">
        <v>836</v>
      </c>
      <c r="B36" s="133">
        <v>26</v>
      </c>
      <c r="C36" s="143" t="str">
        <f>Veterani!A126</f>
        <v>Massimiliano Croatti</v>
      </c>
      <c r="D36" s="143" t="str">
        <f>Veterani!B126</f>
        <v>Pietro Bonfante</v>
      </c>
      <c r="E36" s="143">
        <v>6</v>
      </c>
      <c r="F36" s="143">
        <v>1</v>
      </c>
      <c r="G36" s="143" t="str">
        <f>Veterani!N126</f>
        <v>Filippo Sella</v>
      </c>
    </row>
    <row r="37" spans="1:7" ht="12.75" customHeight="1">
      <c r="A37" s="133" t="s">
        <v>837</v>
      </c>
      <c r="B37" s="133">
        <v>27</v>
      </c>
      <c r="C37" s="143" t="str">
        <f>Veterani!A139</f>
        <v>Claudio Dogali</v>
      </c>
      <c r="D37" s="143" t="str">
        <f>Veterani!B139</f>
        <v>Andres Jung Senior</v>
      </c>
      <c r="E37" s="143">
        <v>10</v>
      </c>
      <c r="F37" s="143">
        <v>0</v>
      </c>
      <c r="G37" s="143" t="str">
        <f>Veterani!N139</f>
        <v>Jason Pisani</v>
      </c>
    </row>
    <row r="38" spans="1:7" ht="12.75" customHeight="1">
      <c r="A38" s="133" t="s">
        <v>837</v>
      </c>
      <c r="B38" s="133">
        <v>28</v>
      </c>
      <c r="C38" s="143" t="str">
        <f>Veterani!A140</f>
        <v>Mario Camilleri</v>
      </c>
      <c r="D38" s="143" t="str">
        <f>Veterani!B140</f>
        <v>Luca Bisio</v>
      </c>
      <c r="E38" s="143">
        <v>1</v>
      </c>
      <c r="F38" s="143">
        <v>0</v>
      </c>
      <c r="G38" s="143" t="str">
        <f>Veterani!N140</f>
        <v>Ferran Coll</v>
      </c>
    </row>
    <row r="39" spans="1:7" ht="12.75" customHeight="1">
      <c r="A39" s="133" t="s">
        <v>838</v>
      </c>
      <c r="B39" s="133">
        <v>29</v>
      </c>
      <c r="C39" s="143" t="str">
        <f>Veterani!A153</f>
        <v>Lucio Canicchio</v>
      </c>
      <c r="D39" s="143" t="str">
        <f>Veterani!B153</f>
        <v>Giuseppe Battaglia</v>
      </c>
      <c r="E39" s="143">
        <v>0</v>
      </c>
      <c r="F39" s="143">
        <v>2</v>
      </c>
      <c r="G39" s="143" t="str">
        <f>Veterani!N153</f>
        <v>Claudio Colpani</v>
      </c>
    </row>
    <row r="40" spans="1:7" ht="12.75" customHeight="1">
      <c r="A40" s="133" t="s">
        <v>838</v>
      </c>
      <c r="B40" s="133">
        <v>30</v>
      </c>
      <c r="C40" s="143" t="str">
        <f>Veterani!A154</f>
        <v>Thierry Vivron</v>
      </c>
      <c r="D40" s="143" t="str">
        <f>Veterani!B154</f>
        <v>Nico Lucchesi</v>
      </c>
      <c r="E40" s="143">
        <v>4</v>
      </c>
      <c r="F40" s="143">
        <v>1</v>
      </c>
      <c r="G40" s="143" t="str">
        <f>Veterani!N154</f>
        <v>Andrea Morosini</v>
      </c>
    </row>
    <row r="41" spans="1:7" ht="12.75" customHeight="1">
      <c r="A41" s="133" t="s">
        <v>839</v>
      </c>
      <c r="B41" s="133">
        <v>31</v>
      </c>
      <c r="C41" s="143" t="str">
        <f>Under19!A14</f>
        <v>Corentin Wauthy</v>
      </c>
      <c r="D41" s="143" t="str">
        <f>Under19!B14</f>
        <v>Alessandro Natoli</v>
      </c>
      <c r="E41" s="143">
        <v>0</v>
      </c>
      <c r="F41" s="143">
        <v>5</v>
      </c>
      <c r="G41" s="143" t="str">
        <f>Under19!N14</f>
        <v>Riccardo Natoli</v>
      </c>
    </row>
    <row r="42" spans="1:7" ht="12.75" customHeight="1">
      <c r="A42" s="133" t="s">
        <v>839</v>
      </c>
      <c r="B42" s="133">
        <v>32</v>
      </c>
      <c r="C42" s="143" t="str">
        <f>Under19!A15</f>
        <v>Leonardo Giudice</v>
      </c>
      <c r="D42" s="143" t="str">
        <f>Under19!B15</f>
        <v>Nico Pretzel</v>
      </c>
      <c r="E42" s="143">
        <v>6</v>
      </c>
      <c r="F42" s="143">
        <v>0</v>
      </c>
      <c r="G42" s="143" t="str">
        <f>Under19!N15</f>
        <v>Riccardo Marangoni</v>
      </c>
    </row>
    <row r="43" spans="1:7" ht="12.75" customHeight="1">
      <c r="A43" s="133" t="s">
        <v>840</v>
      </c>
      <c r="B43" s="133">
        <v>33</v>
      </c>
      <c r="C43" s="143" t="str">
        <f>Under19!A33</f>
        <v>Thèo Modeste</v>
      </c>
      <c r="D43" s="143" t="str">
        <f>Under19!B33</f>
        <v>Moritz Jung</v>
      </c>
      <c r="E43" s="143">
        <v>3</v>
      </c>
      <c r="F43" s="143">
        <v>1</v>
      </c>
      <c r="G43" s="143" t="str">
        <f>Under19!N33</f>
        <v>Lorenzo Lazzaretti</v>
      </c>
    </row>
    <row r="44" spans="1:7" ht="12.75" customHeight="1">
      <c r="A44" s="133" t="s">
        <v>840</v>
      </c>
      <c r="B44" s="133">
        <v>34</v>
      </c>
      <c r="C44" s="143" t="str">
        <f>Under19!A34</f>
        <v>Jurgen Balzan</v>
      </c>
      <c r="D44" s="143" t="str">
        <f>Under19!B34</f>
        <v>Rocco Morganelli</v>
      </c>
      <c r="E44" s="143">
        <v>1</v>
      </c>
      <c r="F44" s="143">
        <v>2</v>
      </c>
      <c r="G44" s="143" t="str">
        <f>Under19!N34</f>
        <v>Gabriele Cavalli</v>
      </c>
    </row>
    <row r="45" spans="1:7" ht="12.75" customHeight="1">
      <c r="A45" s="133" t="s">
        <v>841</v>
      </c>
      <c r="B45" s="133">
        <v>35</v>
      </c>
      <c r="C45" s="143" t="str">
        <f>Under12!A14</f>
        <v>Francesco Borgo</v>
      </c>
      <c r="D45" s="143" t="str">
        <f>Under12!B14</f>
        <v>Ludovico Barcellona</v>
      </c>
      <c r="E45" s="143">
        <v>3</v>
      </c>
      <c r="F45" s="143">
        <v>0</v>
      </c>
      <c r="G45" s="143" t="str">
        <f>Under12!N14</f>
        <v>Paola Forlani</v>
      </c>
    </row>
    <row r="46" spans="1:7" ht="12.75" customHeight="1">
      <c r="A46" s="133" t="s">
        <v>841</v>
      </c>
      <c r="B46" s="133">
        <v>36</v>
      </c>
      <c r="C46" s="143" t="str">
        <f>Under12!A15</f>
        <v>Francesco Tozzi</v>
      </c>
      <c r="D46" s="143" t="str">
        <f>Under12!B15</f>
        <v>Pietro Gatti</v>
      </c>
      <c r="E46" s="143">
        <v>4</v>
      </c>
      <c r="F46" s="143">
        <v>1</v>
      </c>
      <c r="G46" s="143" t="str">
        <f>Under12!N15</f>
        <v>Giulia Brillantino</v>
      </c>
    </row>
    <row r="47" spans="1:7" ht="12.75" customHeight="1">
      <c r="A47" s="5"/>
    </row>
    <row r="48" spans="1:7" ht="12.75" customHeight="1">
      <c r="A48" s="304" t="s">
        <v>782</v>
      </c>
      <c r="B48" s="304"/>
      <c r="C48" s="304"/>
      <c r="D48" s="304"/>
      <c r="E48" s="304"/>
      <c r="F48" s="304"/>
      <c r="G48" s="304"/>
    </row>
    <row r="49" spans="1:7" ht="12.75" customHeight="1">
      <c r="A49" s="304"/>
      <c r="B49" s="304"/>
      <c r="C49" s="304"/>
      <c r="D49" s="304"/>
      <c r="E49" s="304"/>
      <c r="F49" s="304"/>
      <c r="G49" s="304"/>
    </row>
    <row r="50" spans="1:7" ht="12.75" customHeight="1"/>
    <row r="51" spans="1:7" ht="12.75" customHeight="1">
      <c r="A51" s="302" t="s">
        <v>842</v>
      </c>
      <c r="B51" s="302"/>
      <c r="C51" s="302"/>
      <c r="D51" s="302"/>
      <c r="E51" s="302"/>
      <c r="F51" s="302"/>
      <c r="G51" s="302"/>
    </row>
    <row r="52" spans="1:7" ht="12.75" customHeight="1">
      <c r="A52" s="231" t="s">
        <v>784</v>
      </c>
      <c r="B52" s="231" t="s">
        <v>785</v>
      </c>
      <c r="C52" s="276" t="s">
        <v>764</v>
      </c>
      <c r="D52" s="276" t="s">
        <v>765</v>
      </c>
      <c r="E52" s="303" t="s">
        <v>543</v>
      </c>
      <c r="F52" s="303"/>
      <c r="G52" s="276" t="s">
        <v>544</v>
      </c>
    </row>
    <row r="53" spans="1:7" ht="12.75" customHeight="1">
      <c r="A53" s="133" t="s">
        <v>843</v>
      </c>
      <c r="B53" s="133">
        <v>1</v>
      </c>
      <c r="C53" s="143" t="str">
        <f>Open!A13</f>
        <v>Juan Noguera</v>
      </c>
      <c r="D53" s="143" t="str">
        <f>Open!B13</f>
        <v>Daniele Di Cè</v>
      </c>
      <c r="E53" s="133">
        <v>7</v>
      </c>
      <c r="F53" s="133">
        <v>3</v>
      </c>
      <c r="G53" s="143" t="str">
        <f>Open!N13</f>
        <v>Paolo Zambello</v>
      </c>
    </row>
    <row r="54" spans="1:7" ht="12.75" customHeight="1">
      <c r="A54" s="133" t="s">
        <v>843</v>
      </c>
      <c r="B54" s="133">
        <v>2</v>
      </c>
      <c r="C54" s="143" t="str">
        <f>Open!A14</f>
        <v>Vito De Benedictis</v>
      </c>
      <c r="D54" s="143" t="str">
        <f>Open!B14</f>
        <v>Luca Pessini</v>
      </c>
      <c r="E54" s="133">
        <v>2</v>
      </c>
      <c r="F54" s="133">
        <v>0</v>
      </c>
      <c r="G54" s="143" t="str">
        <f>Open!N14</f>
        <v>Marco Bonciani</v>
      </c>
    </row>
    <row r="55" spans="1:7" ht="12.75" customHeight="1">
      <c r="A55" s="133" t="s">
        <v>844</v>
      </c>
      <c r="B55" s="133">
        <v>3</v>
      </c>
      <c r="C55" s="143" t="str">
        <f>Open!A27</f>
        <v>Luca Colangelo</v>
      </c>
      <c r="D55" s="143" t="str">
        <f>Open!B27</f>
        <v>Mauro Petrini</v>
      </c>
      <c r="E55" s="133">
        <v>6</v>
      </c>
      <c r="F55" s="133">
        <v>0</v>
      </c>
      <c r="G55" s="143" t="str">
        <f>Open!N27</f>
        <v>Massimo Cremona</v>
      </c>
    </row>
    <row r="56" spans="1:7" ht="12.75" customHeight="1">
      <c r="A56" s="133" t="s">
        <v>844</v>
      </c>
      <c r="B56" s="133">
        <v>4</v>
      </c>
      <c r="C56" s="143" t="str">
        <f>Open!A28</f>
        <v>Raphael Pommier</v>
      </c>
      <c r="D56" s="143" t="str">
        <f>Open!B28</f>
        <v>Paolo Bernardini</v>
      </c>
      <c r="E56" s="133">
        <v>4</v>
      </c>
      <c r="F56" s="133">
        <v>0</v>
      </c>
      <c r="G56" s="143" t="str">
        <f>Open!N28</f>
        <v>Florian Giaux</v>
      </c>
    </row>
    <row r="57" spans="1:7" ht="12.75" customHeight="1">
      <c r="A57" s="133" t="s">
        <v>845</v>
      </c>
      <c r="B57" s="133">
        <v>5</v>
      </c>
      <c r="C57" s="143" t="str">
        <f>Open!A41</f>
        <v>Christian Haas</v>
      </c>
      <c r="D57" s="143" t="str">
        <f>Open!B41</f>
        <v>Augusto Vagnoni</v>
      </c>
      <c r="E57" s="133">
        <v>1</v>
      </c>
      <c r="F57" s="133">
        <v>0</v>
      </c>
      <c r="G57" s="143" t="str">
        <f>Open!N41</f>
        <v>Giovanni Francavilla</v>
      </c>
    </row>
    <row r="58" spans="1:7" ht="12.75" customHeight="1">
      <c r="A58" s="133" t="s">
        <v>845</v>
      </c>
      <c r="B58" s="133">
        <v>6</v>
      </c>
      <c r="C58" s="143" t="str">
        <f>Open!A42</f>
        <v>Luca Martinelli</v>
      </c>
      <c r="D58" s="143" t="str">
        <f>Open!B42</f>
        <v>Tom Horn</v>
      </c>
      <c r="E58" s="133">
        <v>5</v>
      </c>
      <c r="F58" s="133">
        <v>0</v>
      </c>
      <c r="G58" s="143" t="str">
        <f>Open!N42</f>
        <v>Daniele Lopresto</v>
      </c>
    </row>
    <row r="59" spans="1:7" ht="12.75" customHeight="1">
      <c r="A59" s="133" t="s">
        <v>846</v>
      </c>
      <c r="B59" s="133">
        <v>7</v>
      </c>
      <c r="C59" s="143" t="str">
        <f>Open!A55</f>
        <v>Saverio Bari</v>
      </c>
      <c r="D59" s="143" t="str">
        <f>Open!B55</f>
        <v>Fernando Gomez</v>
      </c>
      <c r="E59" s="133">
        <v>6</v>
      </c>
      <c r="F59" s="133">
        <v>1</v>
      </c>
      <c r="G59" s="143" t="str">
        <f>Open!N55</f>
        <v>Edoardo Bellotto</v>
      </c>
    </row>
    <row r="60" spans="1:7" ht="12.75" customHeight="1">
      <c r="A60" s="133" t="s">
        <v>846</v>
      </c>
      <c r="B60" s="133">
        <v>8</v>
      </c>
      <c r="C60" s="143" t="str">
        <f>Open!A56</f>
        <v>Filippo Filippella</v>
      </c>
      <c r="D60" s="143" t="str">
        <f>Open!B56</f>
        <v>Alessandro Subazzoli</v>
      </c>
      <c r="E60" s="133">
        <v>1</v>
      </c>
      <c r="F60" s="133">
        <v>2</v>
      </c>
      <c r="G60" s="143" t="str">
        <f>Open!N56</f>
        <v>Remy Lours</v>
      </c>
    </row>
    <row r="61" spans="1:7" ht="12.75" customHeight="1">
      <c r="A61" s="133" t="s">
        <v>847</v>
      </c>
      <c r="B61" s="133">
        <v>9</v>
      </c>
      <c r="C61" s="143" t="str">
        <f>Open!A69</f>
        <v>Massimiliano Nastasi</v>
      </c>
      <c r="D61" s="143" t="str">
        <f>Open!B69</f>
        <v>Riccardo Schito</v>
      </c>
      <c r="E61" s="133">
        <v>5</v>
      </c>
      <c r="F61" s="133">
        <v>1</v>
      </c>
      <c r="G61" s="143" t="str">
        <f>Open!N69</f>
        <v>Rosario Ifrigerio</v>
      </c>
    </row>
    <row r="62" spans="1:7" ht="12.75" customHeight="1">
      <c r="A62" s="133" t="s">
        <v>847</v>
      </c>
      <c r="B62" s="133">
        <v>10</v>
      </c>
      <c r="C62" s="143" t="str">
        <f>Open!A70</f>
        <v>Robert Lenz</v>
      </c>
      <c r="D62" s="143" t="str">
        <f>Open!B70</f>
        <v>Luca Converti</v>
      </c>
      <c r="E62" s="133">
        <v>5</v>
      </c>
      <c r="F62" s="133">
        <v>0</v>
      </c>
      <c r="G62" s="143" t="str">
        <f>Open!N70</f>
        <v>Tiberio Becucci</v>
      </c>
    </row>
    <row r="63" spans="1:7" ht="12.75" customHeight="1">
      <c r="A63" s="133" t="s">
        <v>848</v>
      </c>
      <c r="B63" s="133">
        <v>11</v>
      </c>
      <c r="C63" s="143" t="str">
        <f>Open!A83</f>
        <v>Wolfgang Leitner</v>
      </c>
      <c r="D63" s="143" t="str">
        <f>Open!B83</f>
        <v>Massimo Di Cè</v>
      </c>
      <c r="E63" s="133">
        <v>8</v>
      </c>
      <c r="F63" s="133">
        <v>1</v>
      </c>
      <c r="G63" s="143" t="str">
        <f>Open!N83</f>
        <v>Matteo Ciccarelli</v>
      </c>
    </row>
    <row r="64" spans="1:7" ht="12.75" customHeight="1">
      <c r="A64" s="133" t="s">
        <v>848</v>
      </c>
      <c r="B64" s="133">
        <v>12</v>
      </c>
      <c r="C64" s="143" t="str">
        <f>Open!A84</f>
        <v>Mauro Salvati</v>
      </c>
      <c r="D64" s="143" t="str">
        <f>Open!B84</f>
        <v>Alessio Tacchia</v>
      </c>
      <c r="E64" s="133">
        <v>6</v>
      </c>
      <c r="F64" s="133">
        <v>1</v>
      </c>
      <c r="G64" s="143" t="str">
        <f>Open!N84</f>
        <v>Marcus Tilgner</v>
      </c>
    </row>
    <row r="65" spans="1:7" ht="12.75" customHeight="1">
      <c r="A65" s="133" t="s">
        <v>849</v>
      </c>
      <c r="B65" s="133">
        <v>13</v>
      </c>
      <c r="C65" s="143" t="str">
        <f>Open!A97</f>
        <v>Justin Leroy</v>
      </c>
      <c r="D65" s="143" t="str">
        <f>Open!B97</f>
        <v>Pierpaolo Murabito</v>
      </c>
      <c r="E65" s="133">
        <v>2</v>
      </c>
      <c r="F65" s="133">
        <v>0</v>
      </c>
      <c r="G65" s="143" t="str">
        <f>Open!N97</f>
        <v>Marcello Bodin de Chatelard</v>
      </c>
    </row>
    <row r="66" spans="1:7" ht="12.75" customHeight="1">
      <c r="A66" s="133" t="s">
        <v>849</v>
      </c>
      <c r="B66" s="133">
        <v>14</v>
      </c>
      <c r="C66" s="143" t="str">
        <f>Open!A98</f>
        <v>Luca Ciabattoni</v>
      </c>
      <c r="D66" s="143" t="str">
        <f>Open!B98</f>
        <v>Simone Bertelli</v>
      </c>
      <c r="E66" s="133">
        <v>0</v>
      </c>
      <c r="F66" s="133">
        <v>2</v>
      </c>
      <c r="G66" s="143" t="str">
        <f>Open!N98</f>
        <v>Saverio Ferrante</v>
      </c>
    </row>
    <row r="67" spans="1:7" ht="12.75" customHeight="1">
      <c r="A67" s="133" t="s">
        <v>850</v>
      </c>
      <c r="B67" s="133">
        <v>15</v>
      </c>
      <c r="C67" s="143" t="str">
        <f>Open!A111</f>
        <v>Emanuele Licheri</v>
      </c>
      <c r="D67" s="143" t="str">
        <f>Open!B111</f>
        <v>Alberto Recano</v>
      </c>
      <c r="E67" s="133">
        <v>4</v>
      </c>
      <c r="F67" s="133">
        <v>0</v>
      </c>
      <c r="G67" s="143" t="str">
        <f>Open!N111</f>
        <v>Michael Stolzenberg</v>
      </c>
    </row>
    <row r="68" spans="1:7" ht="12.75" customHeight="1">
      <c r="A68" s="133" t="s">
        <v>850</v>
      </c>
      <c r="B68" s="133">
        <v>16</v>
      </c>
      <c r="C68" s="143" t="str">
        <f>Open!A112</f>
        <v>Paul Naszalyi</v>
      </c>
      <c r="D68" s="143" t="str">
        <f>Open!B112</f>
        <v>Massimo Santini</v>
      </c>
      <c r="E68" s="133">
        <v>4</v>
      </c>
      <c r="F68" s="133">
        <v>0</v>
      </c>
      <c r="G68" s="143" t="str">
        <f>Open!N112</f>
        <v>Gerardo Patruno</v>
      </c>
    </row>
    <row r="69" spans="1:7" ht="12.75" customHeight="1">
      <c r="A69" s="133" t="s">
        <v>851</v>
      </c>
      <c r="B69" s="133">
        <v>17</v>
      </c>
      <c r="C69" s="143" t="str">
        <f>Open!A125</f>
        <v>Mongi Rouis</v>
      </c>
      <c r="D69" s="143" t="str">
        <f>Open!B125</f>
        <v>Enrico Giannarelli</v>
      </c>
      <c r="E69" s="133">
        <v>1</v>
      </c>
      <c r="F69" s="133">
        <v>2</v>
      </c>
      <c r="G69" s="143" t="str">
        <f>Open!N125</f>
        <v>Pier Luigi Signoretti</v>
      </c>
    </row>
    <row r="70" spans="1:7" ht="12.75" customHeight="1">
      <c r="A70" s="133" t="s">
        <v>851</v>
      </c>
      <c r="B70" s="133">
        <v>18</v>
      </c>
      <c r="C70" s="143" t="str">
        <f>Open!A126</f>
        <v>Alessandro Mastropasqua</v>
      </c>
      <c r="D70" s="143" t="str">
        <f>Open!B126</f>
        <v>Adrianio Potecchi</v>
      </c>
      <c r="E70" s="133">
        <v>5</v>
      </c>
      <c r="F70" s="133">
        <v>0</v>
      </c>
      <c r="G70" s="143" t="str">
        <f>Open!N126</f>
        <v>Marco Midoro</v>
      </c>
    </row>
    <row r="71" spans="1:7" ht="12.75" customHeight="1">
      <c r="A71" s="133" t="s">
        <v>852</v>
      </c>
      <c r="B71" s="133">
        <v>19</v>
      </c>
      <c r="C71" s="143" t="str">
        <f>Veterani!A13</f>
        <v>Antonio Montaño</v>
      </c>
      <c r="D71" s="143" t="str">
        <f>Veterani!B13</f>
        <v>Fabio Stellato</v>
      </c>
      <c r="E71" s="143">
        <v>0</v>
      </c>
      <c r="F71" s="143">
        <v>0</v>
      </c>
      <c r="G71" s="143" t="str">
        <f>Veterani!N13</f>
        <v>Manfred Pawlica</v>
      </c>
    </row>
    <row r="72" spans="1:7" ht="12.75" customHeight="1">
      <c r="A72" s="133" t="s">
        <v>852</v>
      </c>
      <c r="B72" s="133">
        <v>20</v>
      </c>
      <c r="C72" s="143" t="str">
        <f>Veterani!A14</f>
        <v>Karl-Heinz Haider</v>
      </c>
      <c r="D72" s="143" t="str">
        <f>Veterani!B14</f>
        <v>Marco Trevisan</v>
      </c>
      <c r="E72" s="143">
        <v>2</v>
      </c>
      <c r="F72" s="143">
        <v>1</v>
      </c>
      <c r="G72" s="143" t="str">
        <f>Veterani!N14</f>
        <v>Massimiliano Croatti</v>
      </c>
    </row>
    <row r="73" spans="1:7" ht="12.75" customHeight="1">
      <c r="A73" s="133" t="s">
        <v>853</v>
      </c>
      <c r="B73" s="133">
        <v>21</v>
      </c>
      <c r="C73" s="143" t="str">
        <f>Veterani!A27</f>
        <v>Gianfranco Calonico</v>
      </c>
      <c r="D73" s="143" t="str">
        <f>Veterani!B27</f>
        <v>Massimiliano Schiavone</v>
      </c>
      <c r="E73" s="133">
        <v>4</v>
      </c>
      <c r="F73" s="133">
        <v>0</v>
      </c>
      <c r="G73" s="143" t="str">
        <f>Veterani!N27</f>
        <v>Hans Ruf</v>
      </c>
    </row>
    <row r="74" spans="1:7" ht="12.75" customHeight="1">
      <c r="A74" s="133" t="s">
        <v>853</v>
      </c>
      <c r="B74" s="133">
        <v>22</v>
      </c>
      <c r="C74" s="143" t="str">
        <f>Veterani!A28</f>
        <v>Titi Giaux</v>
      </c>
      <c r="D74" s="143" t="str">
        <f>Veterani!B28</f>
        <v>Giorgio Manfioletti</v>
      </c>
      <c r="E74" s="133">
        <v>2</v>
      </c>
      <c r="F74" s="133">
        <v>1</v>
      </c>
      <c r="G74" s="143" t="str">
        <f>Veterani!N28</f>
        <v>Pietro Bonfante</v>
      </c>
    </row>
    <row r="75" spans="1:7" ht="12.75" customHeight="1">
      <c r="A75" s="133" t="s">
        <v>854</v>
      </c>
      <c r="B75" s="133">
        <v>23</v>
      </c>
      <c r="C75" s="143" t="str">
        <f>Veterani!A41</f>
        <v>Daniel Scheen</v>
      </c>
      <c r="D75" s="143" t="str">
        <f>Veterani!B41</f>
        <v>Thomas Vulpes</v>
      </c>
      <c r="E75" s="143">
        <v>8</v>
      </c>
      <c r="F75" s="143">
        <v>1</v>
      </c>
      <c r="G75" s="143" t="str">
        <f>Veterani!N41</f>
        <v>Claudio Dogali</v>
      </c>
    </row>
    <row r="76" spans="1:7" ht="12.75" customHeight="1">
      <c r="A76" s="133" t="s">
        <v>854</v>
      </c>
      <c r="B76" s="133">
        <v>24</v>
      </c>
      <c r="C76" s="143" t="str">
        <f>Veterani!A42</f>
        <v>Gianfranco Mastrantuono</v>
      </c>
      <c r="D76" s="143" t="str">
        <f>Veterani!B42</f>
        <v>Massimo Conti</v>
      </c>
      <c r="E76" s="143">
        <v>2</v>
      </c>
      <c r="F76" s="143">
        <v>0</v>
      </c>
      <c r="G76" s="143" t="str">
        <f>Veterani!N42</f>
        <v>Mario Camilleri</v>
      </c>
    </row>
    <row r="77" spans="1:7" ht="12.75" customHeight="1">
      <c r="A77" s="133" t="s">
        <v>855</v>
      </c>
      <c r="B77" s="133">
        <v>25</v>
      </c>
      <c r="C77" s="143" t="str">
        <f>Veterani!A55</f>
        <v>Gunther Bamberzky</v>
      </c>
      <c r="D77" s="143" t="str">
        <f>Veterani!B55</f>
        <v>Luis D. Lòpez</v>
      </c>
      <c r="E77" s="143">
        <v>3</v>
      </c>
      <c r="F77" s="143">
        <v>2</v>
      </c>
      <c r="G77" s="143" t="str">
        <f>Veterani!N55</f>
        <v>Andres Jung Senior</v>
      </c>
    </row>
    <row r="78" spans="1:7" ht="12.75" customHeight="1">
      <c r="A78" s="133" t="s">
        <v>855</v>
      </c>
      <c r="B78" s="133">
        <v>26</v>
      </c>
      <c r="C78" s="143" t="str">
        <f>Veterani!A56</f>
        <v>Carlo Alessi</v>
      </c>
      <c r="D78" s="143" t="str">
        <f>Veterani!B56</f>
        <v>Gianfranco Savastio</v>
      </c>
      <c r="E78" s="143">
        <v>5</v>
      </c>
      <c r="F78" s="143">
        <v>1</v>
      </c>
      <c r="G78" s="143" t="str">
        <f>Veterani!N56</f>
        <v>Luca Bisio</v>
      </c>
    </row>
    <row r="79" spans="1:7" ht="12.75" customHeight="1">
      <c r="A79" s="133" t="s">
        <v>856</v>
      </c>
      <c r="B79" s="133">
        <v>27</v>
      </c>
      <c r="C79" s="143" t="str">
        <f>Veterani!A69</f>
        <v>Vicenç Prats</v>
      </c>
      <c r="D79" s="143" t="str">
        <f>Veterani!B69</f>
        <v>Riccardo Marinucci</v>
      </c>
      <c r="E79" s="143">
        <v>6</v>
      </c>
      <c r="F79" s="143">
        <v>0</v>
      </c>
      <c r="G79" s="143" t="str">
        <f>Veterani!N69</f>
        <v>Lucio Canicchio</v>
      </c>
    </row>
    <row r="80" spans="1:7" ht="12.75" customHeight="1">
      <c r="A80" s="133" t="s">
        <v>856</v>
      </c>
      <c r="B80" s="133">
        <v>28</v>
      </c>
      <c r="C80" s="143" t="str">
        <f>Veterani!A70</f>
        <v>Eric Naszalyi</v>
      </c>
      <c r="D80" s="143" t="str">
        <f>Veterani!B70</f>
        <v>Filippo Sella</v>
      </c>
      <c r="E80" s="143">
        <v>3</v>
      </c>
      <c r="F80" s="143">
        <v>3</v>
      </c>
      <c r="G80" s="143" t="str">
        <f>Veterani!N70</f>
        <v>Thierry Vivron</v>
      </c>
    </row>
    <row r="81" spans="1:7" ht="12.75" customHeight="1">
      <c r="A81" s="133" t="s">
        <v>857</v>
      </c>
      <c r="B81" s="133">
        <v>29</v>
      </c>
      <c r="C81" s="143" t="str">
        <f>Veterani!A83</f>
        <v>Jason Pisani</v>
      </c>
      <c r="D81" s="143" t="str">
        <f>Veterani!B83</f>
        <v>Claudio Colpani</v>
      </c>
      <c r="E81" s="143">
        <v>2</v>
      </c>
      <c r="F81" s="143">
        <v>1</v>
      </c>
      <c r="G81" s="143" t="str">
        <f>Veterani!N83</f>
        <v>Giuseppe Battaglia</v>
      </c>
    </row>
    <row r="82" spans="1:7" ht="12.75" customHeight="1">
      <c r="A82" s="133" t="s">
        <v>857</v>
      </c>
      <c r="B82" s="133">
        <v>30</v>
      </c>
      <c r="C82" s="143" t="str">
        <f>Veterani!A84</f>
        <v>Ferran Coll</v>
      </c>
      <c r="D82" s="143" t="str">
        <f>Veterani!B84</f>
        <v>Andrea Morosini</v>
      </c>
      <c r="E82" s="143">
        <v>7</v>
      </c>
      <c r="F82" s="143">
        <v>1</v>
      </c>
      <c r="G82" s="143" t="str">
        <f>Veterani!N84</f>
        <v>Nico Lucchesi</v>
      </c>
    </row>
    <row r="83" spans="1:7" ht="12.75" customHeight="1">
      <c r="A83" s="133" t="s">
        <v>839</v>
      </c>
      <c r="B83" s="133">
        <v>31</v>
      </c>
      <c r="C83" s="143" t="str">
        <f>Under19!A16</f>
        <v>Corentin Wauthy</v>
      </c>
      <c r="D83" s="143" t="str">
        <f>Under19!B16</f>
        <v>Filippo Cubeta</v>
      </c>
      <c r="E83" s="143">
        <v>4</v>
      </c>
      <c r="F83" s="143">
        <v>7</v>
      </c>
      <c r="G83" s="143" t="str">
        <f>Under19!N16</f>
        <v>Moritz Jung</v>
      </c>
    </row>
    <row r="84" spans="1:7" ht="12.75" customHeight="1">
      <c r="A84" s="133" t="s">
        <v>839</v>
      </c>
      <c r="B84" s="133">
        <v>32</v>
      </c>
      <c r="C84" s="143" t="str">
        <f>Under19!A17</f>
        <v>Leonardo Giudice</v>
      </c>
      <c r="D84" s="143" t="str">
        <f>Under19!B17</f>
        <v>Alessandro Natoli</v>
      </c>
      <c r="E84" s="143">
        <v>4</v>
      </c>
      <c r="F84" s="143">
        <v>2</v>
      </c>
      <c r="G84" s="143" t="str">
        <f>Under19!N17</f>
        <v>Rocco Morganelli</v>
      </c>
    </row>
    <row r="85" spans="1:7" ht="12.75" customHeight="1">
      <c r="A85" s="133" t="s">
        <v>858</v>
      </c>
      <c r="B85" s="133">
        <v>33</v>
      </c>
      <c r="C85" s="143" t="str">
        <f>Under15!A13</f>
        <v>Riccardo Natoli</v>
      </c>
      <c r="D85" s="143" t="str">
        <f>Under15!B13</f>
        <v>Lorenzo Lazzaretti</v>
      </c>
      <c r="E85" s="143">
        <v>3</v>
      </c>
      <c r="F85" s="143">
        <v>1</v>
      </c>
      <c r="G85" s="143" t="str">
        <f>Under15!N13</f>
        <v>Bettina Lenz-Exler</v>
      </c>
    </row>
    <row r="86" spans="1:7" ht="12.75" customHeight="1">
      <c r="A86" s="133" t="s">
        <v>858</v>
      </c>
      <c r="B86" s="133">
        <v>34</v>
      </c>
      <c r="C86" s="143" t="str">
        <f>Under15!A14</f>
        <v>Riccardo Marangoni</v>
      </c>
      <c r="D86" s="143" t="str">
        <f>Under15!B14</f>
        <v>Gabriele Cavalli</v>
      </c>
      <c r="E86" s="143">
        <v>2</v>
      </c>
      <c r="F86" s="143">
        <v>0</v>
      </c>
      <c r="G86" s="143" t="str">
        <f>Under15!N14</f>
        <v>Alessandro Amatelli</v>
      </c>
    </row>
    <row r="87" spans="1:7" ht="12.75" customHeight="1">
      <c r="A87" s="133" t="s">
        <v>859</v>
      </c>
      <c r="B87" s="133">
        <v>35</v>
      </c>
      <c r="C87" s="143" t="str">
        <f>Ladies!A14</f>
        <v>Paola Forlani</v>
      </c>
      <c r="D87" s="143" t="str">
        <f>Ladies!B14</f>
        <v>Daria Prazynski</v>
      </c>
      <c r="E87" s="143">
        <v>3</v>
      </c>
      <c r="F87" s="143">
        <v>0</v>
      </c>
      <c r="G87" s="143" t="str">
        <f>Ladies!N14</f>
        <v>Thèo Modeste</v>
      </c>
    </row>
    <row r="88" spans="1:7" ht="12.75" customHeight="1">
      <c r="A88" s="133" t="s">
        <v>859</v>
      </c>
      <c r="B88" s="133">
        <v>36</v>
      </c>
      <c r="C88" s="143" t="str">
        <f>Ladies!A15</f>
        <v>Giulia Brillantino</v>
      </c>
      <c r="D88" s="143" t="str">
        <f>Ladies!B15</f>
        <v>Stefka Radkova</v>
      </c>
      <c r="E88" s="143">
        <v>4</v>
      </c>
      <c r="F88" s="143">
        <v>0</v>
      </c>
      <c r="G88" s="143" t="str">
        <f>Ladies!N15</f>
        <v>Jurgen Balzan</v>
      </c>
    </row>
    <row r="89" spans="1:7" ht="12.75" customHeight="1">
      <c r="A89" s="133"/>
      <c r="B89" s="133"/>
      <c r="C89" s="143"/>
      <c r="D89" s="143"/>
      <c r="E89" s="133"/>
      <c r="F89" s="133"/>
      <c r="G89" s="143"/>
    </row>
    <row r="90" spans="1:7" ht="12.75" customHeight="1">
      <c r="A90" s="304" t="s">
        <v>782</v>
      </c>
      <c r="B90" s="304"/>
      <c r="C90" s="304"/>
      <c r="D90" s="304"/>
      <c r="E90" s="304"/>
      <c r="F90" s="304"/>
      <c r="G90" s="304"/>
    </row>
    <row r="91" spans="1:7" ht="12.75" customHeight="1">
      <c r="A91" s="304"/>
      <c r="B91" s="304"/>
      <c r="C91" s="304"/>
      <c r="D91" s="304"/>
      <c r="E91" s="304"/>
      <c r="F91" s="304"/>
      <c r="G91" s="304"/>
    </row>
    <row r="92" spans="1:7" ht="12.75" customHeight="1"/>
    <row r="93" spans="1:7" ht="12.75" customHeight="1">
      <c r="A93" s="302" t="s">
        <v>860</v>
      </c>
      <c r="B93" s="302"/>
      <c r="C93" s="302"/>
      <c r="D93" s="302"/>
      <c r="E93" s="302"/>
      <c r="F93" s="302"/>
      <c r="G93" s="302"/>
    </row>
    <row r="94" spans="1:7" ht="12.75" customHeight="1">
      <c r="A94" s="231" t="s">
        <v>784</v>
      </c>
      <c r="B94" s="231" t="s">
        <v>785</v>
      </c>
      <c r="C94" s="276" t="s">
        <v>764</v>
      </c>
      <c r="D94" s="276" t="s">
        <v>765</v>
      </c>
      <c r="E94" s="303" t="s">
        <v>543</v>
      </c>
      <c r="F94" s="303"/>
      <c r="G94" s="276" t="s">
        <v>544</v>
      </c>
    </row>
    <row r="95" spans="1:7" ht="12.75" customHeight="1">
      <c r="A95" s="133" t="s">
        <v>823</v>
      </c>
      <c r="B95" s="133">
        <v>1</v>
      </c>
      <c r="C95" s="143" t="str">
        <f>Open!A141</f>
        <v>Bjorn Kegenbein</v>
      </c>
      <c r="D95" s="143" t="str">
        <f>Open!B141</f>
        <v>Gàbor Baross</v>
      </c>
      <c r="E95" s="143">
        <v>10</v>
      </c>
      <c r="F95" s="143">
        <v>0</v>
      </c>
      <c r="G95" s="143" t="str">
        <f>Open!N141</f>
        <v>Juan Noguera</v>
      </c>
    </row>
    <row r="96" spans="1:7" ht="12.75" customHeight="1">
      <c r="A96" s="133" t="s">
        <v>823</v>
      </c>
      <c r="B96" s="133">
        <v>2</v>
      </c>
      <c r="C96" s="143" t="str">
        <f>Open!A142</f>
        <v>William Dotto</v>
      </c>
      <c r="D96" s="143" t="str">
        <f>Open!B142</f>
        <v>Francesco Gori</v>
      </c>
      <c r="E96" s="143">
        <v>5</v>
      </c>
      <c r="F96" s="143">
        <v>0</v>
      </c>
      <c r="G96" s="143" t="str">
        <f>Open!N142</f>
        <v>Vito De Benedictis</v>
      </c>
    </row>
    <row r="97" spans="1:7" ht="12.75" customHeight="1">
      <c r="A97" s="133" t="s">
        <v>824</v>
      </c>
      <c r="B97" s="133">
        <v>3</v>
      </c>
      <c r="C97" s="143" t="str">
        <f>Open!A155</f>
        <v>Jean-Marie Amberny</v>
      </c>
      <c r="D97" s="143" t="str">
        <f>Open!B155</f>
        <v>Maurizio Jon Scotta</v>
      </c>
      <c r="E97" s="143">
        <v>1</v>
      </c>
      <c r="F97" s="143">
        <v>0</v>
      </c>
      <c r="G97" s="143" t="str">
        <f>Open!N155</f>
        <v>Daniele Di Cè</v>
      </c>
    </row>
    <row r="98" spans="1:7" ht="12.75" customHeight="1">
      <c r="A98" s="133" t="s">
        <v>824</v>
      </c>
      <c r="B98" s="133">
        <v>4</v>
      </c>
      <c r="C98" s="143" t="str">
        <f>Open!A156</f>
        <v>Ismaele Caurla</v>
      </c>
      <c r="D98" s="143" t="str">
        <f>Open!B156</f>
        <v>Emanuele Funaro</v>
      </c>
      <c r="E98" s="143">
        <v>1</v>
      </c>
      <c r="F98" s="143">
        <v>1</v>
      </c>
      <c r="G98" s="143" t="str">
        <f>Open!N156</f>
        <v>Luca Pessini</v>
      </c>
    </row>
    <row r="99" spans="1:7" ht="12.75" customHeight="1">
      <c r="A99" s="133" t="s">
        <v>825</v>
      </c>
      <c r="B99" s="133">
        <v>5</v>
      </c>
      <c r="C99" s="143" t="str">
        <f>Open!A169</f>
        <v>Sergio Ramos</v>
      </c>
      <c r="D99" s="143" t="str">
        <f>Open!B169</f>
        <v>Alex Iorio</v>
      </c>
      <c r="E99" s="143">
        <v>3</v>
      </c>
      <c r="F99" s="143">
        <v>6</v>
      </c>
      <c r="G99" s="143" t="str">
        <f>Open!N169</f>
        <v>Luca Colangelo</v>
      </c>
    </row>
    <row r="100" spans="1:7" ht="12.75" customHeight="1">
      <c r="A100" s="133" t="s">
        <v>825</v>
      </c>
      <c r="B100" s="133">
        <v>6</v>
      </c>
      <c r="C100" s="143" t="str">
        <f>Open!A170</f>
        <v>Giancarlo Cavanna Cavanna</v>
      </c>
      <c r="D100" s="143" t="str">
        <f>Open!B170</f>
        <v>Gabriele Casati</v>
      </c>
      <c r="E100" s="143">
        <v>1</v>
      </c>
      <c r="F100" s="143">
        <v>2</v>
      </c>
      <c r="G100" s="143" t="str">
        <f>Open!N170</f>
        <v>Raphael Pommier</v>
      </c>
    </row>
    <row r="101" spans="1:7" ht="12.75" customHeight="1">
      <c r="A101" s="133" t="s">
        <v>826</v>
      </c>
      <c r="B101" s="133">
        <v>7</v>
      </c>
      <c r="C101" s="143" t="str">
        <f>Open!A183</f>
        <v>Luca Zambello</v>
      </c>
      <c r="D101" s="143" t="str">
        <f>Open!B183</f>
        <v>Roderick Vassallo</v>
      </c>
      <c r="E101" s="143">
        <v>9</v>
      </c>
      <c r="F101" s="143">
        <v>2</v>
      </c>
      <c r="G101" s="143" t="str">
        <f>Open!N183</f>
        <v>Mauro Petrini</v>
      </c>
    </row>
    <row r="102" spans="1:7" ht="12.75" customHeight="1">
      <c r="A102" s="133" t="s">
        <v>826</v>
      </c>
      <c r="B102" s="133">
        <v>8</v>
      </c>
      <c r="C102" s="143" t="str">
        <f>Open!A184</f>
        <v>Maurizio Brillantino</v>
      </c>
      <c r="D102" s="143" t="str">
        <f>Open!B184</f>
        <v>Riccardo Ferri</v>
      </c>
      <c r="E102" s="143">
        <v>5</v>
      </c>
      <c r="F102" s="143">
        <v>0</v>
      </c>
      <c r="G102" s="143" t="str">
        <f>Open!N184</f>
        <v>Paolo Bernardini</v>
      </c>
    </row>
    <row r="103" spans="1:7" ht="12.75" customHeight="1">
      <c r="A103" s="133" t="s">
        <v>828</v>
      </c>
      <c r="B103" s="133">
        <v>9</v>
      </c>
      <c r="C103" s="143" t="str">
        <f>Open!A197</f>
        <v>Axel Donval</v>
      </c>
      <c r="D103" s="143" t="str">
        <f>Open!B197</f>
        <v>Cesare Natoli</v>
      </c>
      <c r="E103" s="143">
        <v>3</v>
      </c>
      <c r="F103" s="143">
        <v>1</v>
      </c>
      <c r="G103" s="143" t="str">
        <f>Open!N197</f>
        <v>Christian Haas</v>
      </c>
    </row>
    <row r="104" spans="1:7" ht="12.75" customHeight="1">
      <c r="A104" s="133" t="s">
        <v>828</v>
      </c>
      <c r="B104" s="133">
        <v>10</v>
      </c>
      <c r="C104" s="143" t="str">
        <f>Open!A198</f>
        <v>Carlo Ciraolo</v>
      </c>
      <c r="D104" s="143" t="str">
        <f>Open!B198</f>
        <v>Mirco Pasquini</v>
      </c>
      <c r="E104" s="143">
        <v>1</v>
      </c>
      <c r="F104" s="143">
        <v>0</v>
      </c>
      <c r="G104" s="143" t="str">
        <f>Open!N198</f>
        <v>Luca Martinelli</v>
      </c>
    </row>
    <row r="105" spans="1:7" ht="12.75" customHeight="1">
      <c r="A105" s="133" t="s">
        <v>829</v>
      </c>
      <c r="B105" s="133">
        <v>11</v>
      </c>
      <c r="C105" s="143" t="str">
        <f>Open!A211</f>
        <v>Luca Battista</v>
      </c>
      <c r="D105" s="143" t="str">
        <f>Open!B211</f>
        <v>Raul Benita</v>
      </c>
      <c r="E105" s="143">
        <v>3</v>
      </c>
      <c r="F105" s="143">
        <v>1</v>
      </c>
      <c r="G105" s="143" t="str">
        <f>Open!N211</f>
        <v>Augusto Vagnoni</v>
      </c>
    </row>
    <row r="106" spans="1:7" ht="12.75" customHeight="1">
      <c r="A106" s="133" t="s">
        <v>829</v>
      </c>
      <c r="B106" s="133">
        <v>12</v>
      </c>
      <c r="C106" s="143" t="str">
        <f>Open!A212</f>
        <v>Paolo Zambello</v>
      </c>
      <c r="D106" s="143" t="str">
        <f>Open!B212</f>
        <v>Marco Bonciani</v>
      </c>
      <c r="E106" s="143">
        <v>1</v>
      </c>
      <c r="F106" s="143">
        <v>2</v>
      </c>
      <c r="G106" s="143" t="str">
        <f>Open!N212</f>
        <v>Tom Horn</v>
      </c>
    </row>
    <row r="107" spans="1:7" ht="12.75" customHeight="1">
      <c r="A107" s="133" t="s">
        <v>830</v>
      </c>
      <c r="B107" s="133">
        <v>13</v>
      </c>
      <c r="C107" s="143" t="str">
        <f>Open!A225</f>
        <v>Massimo Cremona</v>
      </c>
      <c r="D107" s="143" t="str">
        <f>Open!B225</f>
        <v>Florian Giaux</v>
      </c>
      <c r="E107" s="143">
        <v>3</v>
      </c>
      <c r="F107" s="143">
        <v>2</v>
      </c>
      <c r="G107" s="143" t="str">
        <f>Open!N225</f>
        <v>Fernando Gomez</v>
      </c>
    </row>
    <row r="108" spans="1:7" ht="12.75" customHeight="1">
      <c r="A108" s="133" t="s">
        <v>830</v>
      </c>
      <c r="B108" s="133">
        <v>14</v>
      </c>
      <c r="C108" s="143" t="str">
        <f>Open!A226</f>
        <v>Giovanni Francavilla</v>
      </c>
      <c r="D108" s="143" t="str">
        <f>Open!B226</f>
        <v>Daniele Lopresto</v>
      </c>
      <c r="E108" s="143">
        <v>1</v>
      </c>
      <c r="F108" s="143">
        <v>0</v>
      </c>
      <c r="G108" s="143" t="str">
        <f>Open!N226</f>
        <v>Filippo Filippella</v>
      </c>
    </row>
    <row r="109" spans="1:7" ht="12.75" customHeight="1">
      <c r="A109" s="133" t="s">
        <v>831</v>
      </c>
      <c r="B109" s="133">
        <v>15</v>
      </c>
      <c r="C109" s="143" t="str">
        <f>Open!A239</f>
        <v>Edoardo Bellotto</v>
      </c>
      <c r="D109" s="143" t="str">
        <f>Open!B239</f>
        <v>Remy Lours</v>
      </c>
      <c r="E109" s="143">
        <v>2</v>
      </c>
      <c r="F109" s="143">
        <v>2</v>
      </c>
      <c r="G109" s="143" t="str">
        <f>Open!N239</f>
        <v>Alessandro Subazzoli</v>
      </c>
    </row>
    <row r="110" spans="1:7" ht="12.75" customHeight="1">
      <c r="A110" s="133" t="s">
        <v>831</v>
      </c>
      <c r="B110" s="133">
        <v>16</v>
      </c>
      <c r="C110" s="143" t="str">
        <f>Open!A240</f>
        <v>Rosario Ifrigerio</v>
      </c>
      <c r="D110" s="143" t="str">
        <f>Open!B240</f>
        <v>Tiberio Becucci</v>
      </c>
      <c r="E110" s="143">
        <v>4</v>
      </c>
      <c r="F110" s="143">
        <v>0</v>
      </c>
      <c r="G110" s="143" t="str">
        <f>Open!N240</f>
        <v>Saverio Bari</v>
      </c>
    </row>
    <row r="111" spans="1:7" ht="12.75" customHeight="1">
      <c r="A111" s="133" t="s">
        <v>832</v>
      </c>
      <c r="B111" s="133">
        <v>17</v>
      </c>
      <c r="C111" s="143" t="str">
        <f>Open!A253</f>
        <v>Matteo Ciccarelli</v>
      </c>
      <c r="D111" s="143" t="str">
        <f>Open!B253</f>
        <v>Marcus Tilgner</v>
      </c>
      <c r="E111" s="143">
        <v>5</v>
      </c>
      <c r="F111" s="143">
        <v>0</v>
      </c>
      <c r="G111" s="143" t="str">
        <f>Open!N253</f>
        <v>Daniel Scheen</v>
      </c>
    </row>
    <row r="112" spans="1:7" ht="12.75" customHeight="1">
      <c r="A112" s="133" t="s">
        <v>832</v>
      </c>
      <c r="B112" s="133">
        <v>18</v>
      </c>
      <c r="C112" s="143" t="str">
        <f>Open!A254</f>
        <v>Marcello Bodin de Chatelard</v>
      </c>
      <c r="D112" s="143" t="str">
        <f>Open!B254</f>
        <v>Saverio Ferrante</v>
      </c>
      <c r="E112" s="143">
        <v>0</v>
      </c>
      <c r="F112" s="143">
        <v>0</v>
      </c>
      <c r="G112" s="143" t="str">
        <f>Open!N254</f>
        <v>Gianfranco Mastrantuono</v>
      </c>
    </row>
    <row r="113" spans="1:8" ht="12.75" customHeight="1">
      <c r="A113" s="133" t="s">
        <v>833</v>
      </c>
      <c r="B113" s="133">
        <v>19</v>
      </c>
      <c r="C113" s="143" t="str">
        <f>Open!A267</f>
        <v>Michael Stolzenberg</v>
      </c>
      <c r="D113" s="143" t="str">
        <f>Open!B267</f>
        <v>Gerardo Patruno</v>
      </c>
      <c r="E113" s="143">
        <v>2</v>
      </c>
      <c r="F113" s="143">
        <v>2</v>
      </c>
      <c r="G113" s="143" t="str">
        <f>Open!N267</f>
        <v>Gunther Bamberzky</v>
      </c>
    </row>
    <row r="114" spans="1:8" ht="12.75" customHeight="1">
      <c r="A114" s="133" t="s">
        <v>833</v>
      </c>
      <c r="B114" s="133">
        <v>20</v>
      </c>
      <c r="C114" s="143" t="str">
        <f>Open!A268</f>
        <v>Pier Luigi Signoretti</v>
      </c>
      <c r="D114" s="143" t="str">
        <f>Open!B268</f>
        <v>Marco Midoro</v>
      </c>
      <c r="E114" s="143">
        <v>0</v>
      </c>
      <c r="F114" s="143">
        <v>1</v>
      </c>
      <c r="G114" s="143" t="str">
        <f>Open!N268</f>
        <v>Carlo Alessi</v>
      </c>
    </row>
    <row r="115" spans="1:8" ht="12.75" customHeight="1">
      <c r="A115" s="133" t="s">
        <v>834</v>
      </c>
      <c r="B115" s="133">
        <v>21</v>
      </c>
      <c r="C115" s="143" t="str">
        <f>Veterani!A99</f>
        <v>David Busch</v>
      </c>
      <c r="D115" s="143" t="str">
        <f>Veterani!B99</f>
        <v>Mario Corradi</v>
      </c>
      <c r="E115" s="143">
        <v>1</v>
      </c>
      <c r="F115" s="143">
        <v>1</v>
      </c>
      <c r="G115" s="143" t="str">
        <f>Veterani!N99</f>
        <v>Thomas Vulpes</v>
      </c>
    </row>
    <row r="116" spans="1:8" ht="12.75" customHeight="1">
      <c r="A116" s="133" t="s">
        <v>834</v>
      </c>
      <c r="B116" s="133">
        <v>22</v>
      </c>
      <c r="C116" s="143" t="str">
        <f>Veterani!A100</f>
        <v>Joseph Mifsud</v>
      </c>
      <c r="D116" s="143" t="str">
        <f>Veterani!B100</f>
        <v>Klaus Fritz</v>
      </c>
      <c r="E116" s="143">
        <v>8</v>
      </c>
      <c r="F116" s="143">
        <v>0</v>
      </c>
      <c r="G116" s="143" t="str">
        <f>Veterani!N100</f>
        <v>Massimo Conti</v>
      </c>
    </row>
    <row r="117" spans="1:8" ht="12.75" customHeight="1">
      <c r="A117" s="133" t="s">
        <v>835</v>
      </c>
      <c r="B117" s="133">
        <v>23</v>
      </c>
      <c r="C117" s="143" t="str">
        <f>Veterani!A113</f>
        <v>Patrizio Lazzaretti</v>
      </c>
      <c r="D117" s="143" t="str">
        <f>Veterani!B113</f>
        <v>Luis Felipe Mendez</v>
      </c>
      <c r="E117" s="143">
        <v>3</v>
      </c>
      <c r="F117" s="143">
        <v>2</v>
      </c>
      <c r="G117" s="143" t="str">
        <f>Veterani!N113</f>
        <v>Antonio Montaño</v>
      </c>
    </row>
    <row r="118" spans="1:8" ht="12.75" customHeight="1">
      <c r="A118" s="133" t="s">
        <v>835</v>
      </c>
      <c r="B118" s="133">
        <v>24</v>
      </c>
      <c r="C118" s="143" t="str">
        <f>Veterani!A114</f>
        <v>Michele Giudice</v>
      </c>
      <c r="D118" s="143" t="str">
        <f>Veterani!B114</f>
        <v>Francesco Riccobene</v>
      </c>
      <c r="E118" s="143">
        <v>1</v>
      </c>
      <c r="F118" s="143">
        <v>1</v>
      </c>
      <c r="G118" s="143" t="str">
        <f>Veterani!N114</f>
        <v>Karl-Heinz Haider</v>
      </c>
    </row>
    <row r="119" spans="1:8" ht="12.75" customHeight="1">
      <c r="A119" s="133" t="s">
        <v>836</v>
      </c>
      <c r="B119" s="133">
        <v>25</v>
      </c>
      <c r="C119" s="143" t="str">
        <f>Veterani!A127</f>
        <v>Manfred Pawlica</v>
      </c>
      <c r="D119" s="143" t="str">
        <f>Veterani!B127</f>
        <v>Massimiliano Croatti</v>
      </c>
      <c r="E119" s="143">
        <v>0</v>
      </c>
      <c r="F119" s="143">
        <v>0</v>
      </c>
      <c r="G119" s="143" t="str">
        <f>Veterani!N127</f>
        <v>Fabio Stellato</v>
      </c>
    </row>
    <row r="120" spans="1:8" ht="12.75" customHeight="1">
      <c r="A120" s="133" t="s">
        <v>836</v>
      </c>
      <c r="B120" s="133">
        <v>26</v>
      </c>
      <c r="C120" s="143" t="str">
        <f>Veterani!A128</f>
        <v>Hans Ruf</v>
      </c>
      <c r="D120" s="143" t="str">
        <f>Veterani!B128</f>
        <v>Pietro Bonfante</v>
      </c>
      <c r="E120" s="143">
        <v>0</v>
      </c>
      <c r="F120" s="143">
        <v>1</v>
      </c>
      <c r="G120" s="143" t="str">
        <f>Veterani!N128</f>
        <v>Marco Trevisan</v>
      </c>
      <c r="H120" s="143"/>
    </row>
    <row r="121" spans="1:8" ht="12.75" customHeight="1">
      <c r="A121" s="133" t="s">
        <v>837</v>
      </c>
      <c r="B121" s="133">
        <v>27</v>
      </c>
      <c r="C121" s="143" t="str">
        <f>Veterani!A141</f>
        <v>Claudio Dogali</v>
      </c>
      <c r="D121" s="143" t="str">
        <f>Veterani!B141</f>
        <v>Mario Camilleri</v>
      </c>
      <c r="E121" s="143">
        <v>0</v>
      </c>
      <c r="F121" s="143">
        <v>0</v>
      </c>
      <c r="G121" s="143" t="str">
        <f>Veterani!N141</f>
        <v>Titi Giaux</v>
      </c>
      <c r="H121" s="143"/>
    </row>
    <row r="122" spans="1:8" ht="12.75" customHeight="1">
      <c r="A122" s="133" t="s">
        <v>837</v>
      </c>
      <c r="B122" s="133">
        <v>28</v>
      </c>
      <c r="C122" s="143" t="str">
        <f>Veterani!A142</f>
        <v>Andres Jung Senior</v>
      </c>
      <c r="D122" s="143" t="str">
        <f>Veterani!B142</f>
        <v>Luca Bisio</v>
      </c>
      <c r="E122" s="143">
        <v>0</v>
      </c>
      <c r="F122" s="143">
        <v>3</v>
      </c>
      <c r="G122" s="143" t="str">
        <f>Veterani!N142</f>
        <v>Gianfranco Calonico</v>
      </c>
      <c r="H122" s="143"/>
    </row>
    <row r="123" spans="1:8" ht="12.75" customHeight="1">
      <c r="A123" s="133" t="s">
        <v>838</v>
      </c>
      <c r="B123" s="133">
        <v>29</v>
      </c>
      <c r="C123" s="143" t="str">
        <f>Veterani!A155</f>
        <v>Lucio Canicchio</v>
      </c>
      <c r="D123" s="143" t="str">
        <f>Veterani!B155</f>
        <v>Thierry Vivron</v>
      </c>
      <c r="E123" s="143">
        <v>2</v>
      </c>
      <c r="F123" s="143">
        <v>1</v>
      </c>
      <c r="G123" s="143" t="str">
        <f>Veterani!N155</f>
        <v>Massimiliano Schiavone</v>
      </c>
      <c r="H123" s="143"/>
    </row>
    <row r="124" spans="1:8" ht="12.75" customHeight="1">
      <c r="A124" s="133" t="s">
        <v>838</v>
      </c>
      <c r="B124" s="133">
        <v>30</v>
      </c>
      <c r="C124" s="143" t="str">
        <f>Veterani!A156</f>
        <v>Giuseppe Battaglia</v>
      </c>
      <c r="D124" s="143" t="str">
        <f>Veterani!B156</f>
        <v>Nico Lucchesi</v>
      </c>
      <c r="E124" s="143">
        <v>2</v>
      </c>
      <c r="F124" s="143">
        <v>0</v>
      </c>
      <c r="G124" s="143" t="str">
        <f>Veterani!N156</f>
        <v>Giorgio Manfioletti</v>
      </c>
      <c r="H124" s="143"/>
    </row>
    <row r="125" spans="1:8" ht="12.75" customHeight="1">
      <c r="A125" s="133" t="s">
        <v>839</v>
      </c>
      <c r="B125" s="133">
        <v>31</v>
      </c>
      <c r="C125" s="143" t="str">
        <f>Under19!A18</f>
        <v>Corentin Wauthy</v>
      </c>
      <c r="D125" s="143" t="str">
        <f>Under19!B18</f>
        <v>Leonardo Giudice</v>
      </c>
      <c r="E125" s="143">
        <v>0</v>
      </c>
      <c r="F125" s="143">
        <v>5</v>
      </c>
      <c r="G125" s="143" t="str">
        <f>Under19!N18</f>
        <v>Paola Forlani</v>
      </c>
      <c r="H125" s="143"/>
    </row>
    <row r="126" spans="1:8" ht="12.75" customHeight="1">
      <c r="A126" s="133" t="s">
        <v>839</v>
      </c>
      <c r="B126" s="133">
        <v>32</v>
      </c>
      <c r="C126" s="143" t="str">
        <f>Under19!A19</f>
        <v>Filippo Cubeta</v>
      </c>
      <c r="D126" s="143" t="str">
        <f>Under19!B19</f>
        <v>Nico Pretzel</v>
      </c>
      <c r="E126" s="143">
        <v>10</v>
      </c>
      <c r="F126" s="143">
        <v>0</v>
      </c>
      <c r="G126" s="143" t="str">
        <f>Under19!N19</f>
        <v>Giulia Brillantino</v>
      </c>
      <c r="H126" s="143"/>
    </row>
    <row r="127" spans="1:8" ht="12.75" customHeight="1">
      <c r="A127" s="133" t="s">
        <v>840</v>
      </c>
      <c r="B127" s="133">
        <v>33</v>
      </c>
      <c r="C127" s="143" t="str">
        <f>Under19!A35</f>
        <v>Thèo Modeste</v>
      </c>
      <c r="D127" s="143" t="str">
        <f>Under19!B35</f>
        <v>Alessandro Amatelli</v>
      </c>
      <c r="E127" s="143">
        <v>0</v>
      </c>
      <c r="F127" s="143">
        <v>3</v>
      </c>
      <c r="G127" s="143" t="str">
        <f>Under19!N35</f>
        <v>Daria Prazynski</v>
      </c>
      <c r="H127" s="143"/>
    </row>
    <row r="128" spans="1:8" ht="12.75" customHeight="1">
      <c r="A128" s="133" t="s">
        <v>840</v>
      </c>
      <c r="B128" s="133">
        <v>34</v>
      </c>
      <c r="C128" s="143" t="str">
        <f>Under19!A36</f>
        <v>Jurgen Balzan</v>
      </c>
      <c r="D128" s="143" t="str">
        <f>Under19!B36</f>
        <v>Moritz Jung</v>
      </c>
      <c r="E128" s="143">
        <v>2</v>
      </c>
      <c r="F128" s="143">
        <v>1</v>
      </c>
      <c r="G128" s="143" t="str">
        <f>Under19!N36</f>
        <v>Stefka Radkova</v>
      </c>
      <c r="H128" s="143"/>
    </row>
    <row r="129" spans="1:8" ht="12.75" customHeight="1">
      <c r="A129" s="133" t="s">
        <v>841</v>
      </c>
      <c r="B129" s="133">
        <v>35</v>
      </c>
      <c r="C129" s="143" t="str">
        <f>Under12!A16</f>
        <v>Francesco Borgo</v>
      </c>
      <c r="D129" s="143" t="str">
        <f>Under12!B16</f>
        <v>Christian Fricano</v>
      </c>
      <c r="E129" s="143">
        <v>1</v>
      </c>
      <c r="F129" s="143">
        <v>4</v>
      </c>
      <c r="G129" s="143" t="str">
        <f>Under12!N16</f>
        <v>Alessandro Natoli</v>
      </c>
      <c r="H129" s="143"/>
    </row>
    <row r="130" spans="1:8" ht="12.75" customHeight="1">
      <c r="A130" s="133" t="s">
        <v>841</v>
      </c>
      <c r="B130" s="133">
        <v>36</v>
      </c>
      <c r="C130" s="143" t="str">
        <f>Under12!A17</f>
        <v>Francesco Tozzi</v>
      </c>
      <c r="D130" s="143" t="str">
        <f>Under12!B17</f>
        <v>Ludovico Barcellona</v>
      </c>
      <c r="E130" s="143">
        <v>7</v>
      </c>
      <c r="F130" s="143">
        <v>1</v>
      </c>
      <c r="G130" s="143" t="str">
        <f>Under12!N17</f>
        <v>Rocco Morganelli</v>
      </c>
      <c r="H130" s="143"/>
    </row>
    <row r="131" spans="1:8" ht="12.75" customHeight="1"/>
    <row r="132" spans="1:8" ht="12.75" customHeight="1">
      <c r="A132" s="304" t="s">
        <v>782</v>
      </c>
      <c r="B132" s="304"/>
      <c r="C132" s="304"/>
      <c r="D132" s="304"/>
      <c r="E132" s="304"/>
      <c r="F132" s="304"/>
      <c r="G132" s="304"/>
    </row>
    <row r="133" spans="1:8" ht="12.75" customHeight="1">
      <c r="A133" s="304"/>
      <c r="B133" s="304"/>
      <c r="C133" s="304"/>
      <c r="D133" s="304"/>
      <c r="E133" s="304"/>
      <c r="F133" s="304"/>
      <c r="G133" s="304"/>
    </row>
    <row r="134" spans="1:8" ht="12.75" customHeight="1"/>
    <row r="135" spans="1:8" ht="12.75" customHeight="1">
      <c r="A135" s="302" t="s">
        <v>861</v>
      </c>
      <c r="B135" s="302"/>
      <c r="C135" s="302"/>
      <c r="D135" s="302"/>
      <c r="E135" s="302"/>
      <c r="F135" s="302"/>
      <c r="G135" s="302"/>
    </row>
    <row r="136" spans="1:8" ht="12.75" customHeight="1">
      <c r="A136" s="231" t="s">
        <v>784</v>
      </c>
      <c r="B136" s="231" t="s">
        <v>785</v>
      </c>
      <c r="C136" s="276" t="s">
        <v>764</v>
      </c>
      <c r="D136" s="276" t="s">
        <v>765</v>
      </c>
      <c r="E136" s="303" t="s">
        <v>543</v>
      </c>
      <c r="F136" s="303"/>
      <c r="G136" s="276" t="s">
        <v>544</v>
      </c>
    </row>
    <row r="137" spans="1:8" ht="12.75" customHeight="1">
      <c r="A137" s="133" t="s">
        <v>843</v>
      </c>
      <c r="B137" s="133">
        <v>1</v>
      </c>
      <c r="C137" s="143" t="str">
        <f>Open!A15</f>
        <v>Juan Noguera</v>
      </c>
      <c r="D137" s="143" t="str">
        <f>Open!B15</f>
        <v>Vito De Benedictis</v>
      </c>
      <c r="E137" s="143">
        <v>3</v>
      </c>
      <c r="F137" s="143">
        <v>1</v>
      </c>
      <c r="G137" s="143" t="str">
        <f>Open!N15</f>
        <v>Bjorn Kegenbein</v>
      </c>
    </row>
    <row r="138" spans="1:8" ht="12.75" customHeight="1">
      <c r="A138" s="133" t="s">
        <v>843</v>
      </c>
      <c r="B138" s="133">
        <v>2</v>
      </c>
      <c r="C138" s="143" t="str">
        <f>Open!A16</f>
        <v>Daniele Di Cè</v>
      </c>
      <c r="D138" s="143" t="str">
        <f>Open!B16</f>
        <v>Luca Pessini</v>
      </c>
      <c r="E138" s="143">
        <v>2</v>
      </c>
      <c r="F138" s="143">
        <v>1</v>
      </c>
      <c r="G138" s="143" t="str">
        <f>Open!N16</f>
        <v>Gàbor Baross</v>
      </c>
    </row>
    <row r="139" spans="1:8" ht="12.75" customHeight="1">
      <c r="A139" s="133" t="s">
        <v>844</v>
      </c>
      <c r="B139" s="133">
        <v>3</v>
      </c>
      <c r="C139" s="143" t="str">
        <f>Open!A29</f>
        <v>Luca Colangelo</v>
      </c>
      <c r="D139" s="143" t="str">
        <f>Open!B29</f>
        <v>Raphael Pommier</v>
      </c>
      <c r="E139" s="143">
        <v>8</v>
      </c>
      <c r="F139" s="143">
        <v>4</v>
      </c>
      <c r="G139" s="143" t="str">
        <f>Open!N29</f>
        <v>William Dotto</v>
      </c>
    </row>
    <row r="140" spans="1:8" ht="12.75" customHeight="1">
      <c r="A140" s="133" t="s">
        <v>844</v>
      </c>
      <c r="B140" s="133">
        <v>4</v>
      </c>
      <c r="C140" s="143" t="str">
        <f>Open!A30</f>
        <v>Mauro Petrini</v>
      </c>
      <c r="D140" s="143" t="str">
        <f>Open!B30</f>
        <v>Paolo Bernardini</v>
      </c>
      <c r="E140" s="143">
        <v>8</v>
      </c>
      <c r="F140" s="143">
        <v>0</v>
      </c>
      <c r="G140" s="143" t="str">
        <f>Open!N30</f>
        <v>Francesco Gori</v>
      </c>
    </row>
    <row r="141" spans="1:8" ht="12.75" customHeight="1">
      <c r="A141" s="133" t="s">
        <v>845</v>
      </c>
      <c r="B141" s="133">
        <v>5</v>
      </c>
      <c r="C141" s="143" t="str">
        <f>Open!A43</f>
        <v>Christian Haas</v>
      </c>
      <c r="D141" s="143" t="str">
        <f>Open!B43</f>
        <v>Luca Martinelli</v>
      </c>
      <c r="E141" s="143">
        <v>8</v>
      </c>
      <c r="F141" s="143">
        <v>1</v>
      </c>
      <c r="G141" s="143" t="str">
        <f>Open!N43</f>
        <v>Jean-Marie Amberny</v>
      </c>
    </row>
    <row r="142" spans="1:8" ht="12.75" customHeight="1">
      <c r="A142" s="133" t="s">
        <v>845</v>
      </c>
      <c r="B142" s="133">
        <v>6</v>
      </c>
      <c r="C142" s="143" t="str">
        <f>Open!A44</f>
        <v>Augusto Vagnoni</v>
      </c>
      <c r="D142" s="143" t="str">
        <f>Open!B44</f>
        <v>Tom Horn</v>
      </c>
      <c r="E142" s="143">
        <v>5</v>
      </c>
      <c r="F142" s="143">
        <v>0</v>
      </c>
      <c r="G142" s="143" t="str">
        <f>Open!N44</f>
        <v>Maurizio Jon Scotta</v>
      </c>
    </row>
    <row r="143" spans="1:8" ht="12.75" customHeight="1">
      <c r="A143" s="133" t="s">
        <v>846</v>
      </c>
      <c r="B143" s="133">
        <v>7</v>
      </c>
      <c r="C143" s="143" t="str">
        <f>Open!A57</f>
        <v>Saverio Bari</v>
      </c>
      <c r="D143" s="143" t="str">
        <f>Open!B57</f>
        <v>Filippo Filippella</v>
      </c>
      <c r="E143" s="143">
        <v>6</v>
      </c>
      <c r="F143" s="143">
        <v>2</v>
      </c>
      <c r="G143" s="143" t="str">
        <f>Open!N57</f>
        <v>Ismaele Caurla</v>
      </c>
    </row>
    <row r="144" spans="1:8" ht="12.75" customHeight="1">
      <c r="A144" s="133" t="s">
        <v>846</v>
      </c>
      <c r="B144" s="133">
        <v>8</v>
      </c>
      <c r="C144" s="143" t="str">
        <f>Open!A58</f>
        <v>Fernando Gomez</v>
      </c>
      <c r="D144" s="143" t="str">
        <f>Open!B58</f>
        <v>Alessandro Subazzoli</v>
      </c>
      <c r="E144" s="143">
        <v>1</v>
      </c>
      <c r="F144" s="143">
        <v>2</v>
      </c>
      <c r="G144" s="143" t="str">
        <f>Open!N58</f>
        <v>Emanuele Funaro</v>
      </c>
    </row>
    <row r="145" spans="1:7" ht="12.75" customHeight="1">
      <c r="A145" s="133" t="s">
        <v>847</v>
      </c>
      <c r="B145" s="133">
        <v>9</v>
      </c>
      <c r="C145" s="143" t="str">
        <f>Open!A71</f>
        <v>Massimiliano Nastasi</v>
      </c>
      <c r="D145" s="143" t="str">
        <f>Open!B71</f>
        <v>Robert Lenz</v>
      </c>
      <c r="E145" s="143">
        <v>6</v>
      </c>
      <c r="F145" s="143">
        <v>1</v>
      </c>
      <c r="G145" s="143" t="str">
        <f>Open!N71</f>
        <v>Sergio Ramos</v>
      </c>
    </row>
    <row r="146" spans="1:7" ht="12.75" customHeight="1">
      <c r="A146" s="133" t="s">
        <v>847</v>
      </c>
      <c r="B146" s="133">
        <v>10</v>
      </c>
      <c r="C146" s="143" t="str">
        <f>Open!A72</f>
        <v>Riccardo Schito</v>
      </c>
      <c r="D146" s="143" t="str">
        <f>Open!B72</f>
        <v>Luca Converti</v>
      </c>
      <c r="E146" s="143">
        <v>8</v>
      </c>
      <c r="F146" s="143">
        <v>1</v>
      </c>
      <c r="G146" s="143" t="str">
        <f>Open!N72</f>
        <v>Alex Iorio</v>
      </c>
    </row>
    <row r="147" spans="1:7" ht="12.75" customHeight="1">
      <c r="A147" s="133" t="s">
        <v>848</v>
      </c>
      <c r="B147" s="133">
        <v>11</v>
      </c>
      <c r="C147" s="143" t="str">
        <f>Open!A85</f>
        <v>Wolfgang Leitner</v>
      </c>
      <c r="D147" s="143" t="str">
        <f>Open!B85</f>
        <v>Mauro Salvati</v>
      </c>
      <c r="E147" s="143">
        <v>3</v>
      </c>
      <c r="F147" s="143">
        <v>1</v>
      </c>
      <c r="G147" s="143" t="str">
        <f>Open!N85</f>
        <v>Giancarlo Cavanna Cavanna</v>
      </c>
    </row>
    <row r="148" spans="1:7" ht="12.75" customHeight="1">
      <c r="A148" s="133" t="s">
        <v>848</v>
      </c>
      <c r="B148" s="133">
        <v>12</v>
      </c>
      <c r="C148" s="143" t="str">
        <f>Open!A86</f>
        <v>Massimo Di Cè</v>
      </c>
      <c r="D148" s="143" t="str">
        <f>Open!B86</f>
        <v>Alessio Tacchia</v>
      </c>
      <c r="E148" s="143">
        <v>0</v>
      </c>
      <c r="F148" s="143">
        <v>2</v>
      </c>
      <c r="G148" s="143" t="str">
        <f>Open!N86</f>
        <v>Gabriele Casati</v>
      </c>
    </row>
    <row r="149" spans="1:7" ht="12.75" customHeight="1">
      <c r="A149" s="133" t="s">
        <v>849</v>
      </c>
      <c r="B149" s="133">
        <v>13</v>
      </c>
      <c r="C149" s="143" t="str">
        <f>Open!A99</f>
        <v>Justin Leroy</v>
      </c>
      <c r="D149" s="143" t="str">
        <f>Open!B99</f>
        <v>Luca Ciabattoni</v>
      </c>
      <c r="E149" s="143">
        <v>1</v>
      </c>
      <c r="F149" s="143">
        <v>2</v>
      </c>
      <c r="G149" s="143" t="str">
        <f>Open!N99</f>
        <v>Luca Zambello</v>
      </c>
    </row>
    <row r="150" spans="1:7" ht="12.75" customHeight="1">
      <c r="A150" s="133" t="s">
        <v>849</v>
      </c>
      <c r="B150" s="133">
        <v>14</v>
      </c>
      <c r="C150" s="143" t="str">
        <f>Open!A100</f>
        <v>Pierpaolo Murabito</v>
      </c>
      <c r="D150" s="143" t="str">
        <f>Open!B100</f>
        <v>Simone Bertelli</v>
      </c>
      <c r="E150" s="143">
        <v>0</v>
      </c>
      <c r="F150" s="143">
        <v>7</v>
      </c>
      <c r="G150" s="143" t="str">
        <f>Open!N100</f>
        <v>Roderick Vassallo</v>
      </c>
    </row>
    <row r="151" spans="1:7" ht="12.75" customHeight="1">
      <c r="A151" s="133" t="s">
        <v>850</v>
      </c>
      <c r="B151" s="133">
        <v>15</v>
      </c>
      <c r="C151" s="143" t="str">
        <f>Open!A113</f>
        <v>Emanuele Licheri</v>
      </c>
      <c r="D151" s="143" t="str">
        <f>Open!B113</f>
        <v>Paul Naszalyi</v>
      </c>
      <c r="E151" s="143">
        <v>5</v>
      </c>
      <c r="F151" s="143">
        <v>0</v>
      </c>
      <c r="G151" s="143" t="str">
        <f>Open!N113</f>
        <v>Maurizio Brillantino</v>
      </c>
    </row>
    <row r="152" spans="1:7" ht="12.75" customHeight="1">
      <c r="A152" s="133" t="s">
        <v>850</v>
      </c>
      <c r="B152" s="133">
        <v>16</v>
      </c>
      <c r="C152" s="143" t="str">
        <f>Open!A114</f>
        <v>Alberto Recano</v>
      </c>
      <c r="D152" s="143" t="str">
        <f>Open!B114</f>
        <v>Massimo Santini</v>
      </c>
      <c r="E152" s="143">
        <v>7</v>
      </c>
      <c r="F152" s="143">
        <v>0</v>
      </c>
      <c r="G152" s="143" t="str">
        <f>Open!N114</f>
        <v>Riccardo Ferri</v>
      </c>
    </row>
    <row r="153" spans="1:7" ht="12.75" customHeight="1">
      <c r="A153" s="133" t="s">
        <v>851</v>
      </c>
      <c r="B153" s="133">
        <v>17</v>
      </c>
      <c r="C153" s="143" t="str">
        <f>Open!A127</f>
        <v>Mongi Rouis</v>
      </c>
      <c r="D153" s="143" t="str">
        <f>Open!B127</f>
        <v>Alessandro Mastropasqua</v>
      </c>
      <c r="E153" s="143">
        <v>1</v>
      </c>
      <c r="F153" s="143">
        <v>1</v>
      </c>
      <c r="G153" s="143" t="str">
        <f>Open!N127</f>
        <v>Carlo Ciraolo</v>
      </c>
    </row>
    <row r="154" spans="1:7" ht="12.75" customHeight="1">
      <c r="A154" s="133" t="s">
        <v>851</v>
      </c>
      <c r="B154" s="133">
        <v>18</v>
      </c>
      <c r="C154" s="143" t="str">
        <f>Open!A128</f>
        <v>Enrico Giannarelli</v>
      </c>
      <c r="D154" s="143" t="str">
        <f>Open!B128</f>
        <v>Adrianio Potecchi</v>
      </c>
      <c r="E154" s="143">
        <v>8</v>
      </c>
      <c r="F154" s="143">
        <v>0</v>
      </c>
      <c r="G154" s="143" t="str">
        <f>Open!N128</f>
        <v>Mirco Pasquini</v>
      </c>
    </row>
    <row r="155" spans="1:7" ht="12.75" customHeight="1">
      <c r="A155" s="133" t="s">
        <v>852</v>
      </c>
      <c r="B155" s="133">
        <v>19</v>
      </c>
      <c r="C155" s="143" t="str">
        <f>Veterani!A15</f>
        <v>Antonio Montaño</v>
      </c>
      <c r="D155" s="143" t="str">
        <f>Veterani!B15</f>
        <v>Karl-Heinz Haider</v>
      </c>
      <c r="E155" s="143">
        <v>1</v>
      </c>
      <c r="F155" s="143">
        <v>0</v>
      </c>
      <c r="G155" s="143" t="str">
        <f>Veterani!N15</f>
        <v>Luca Battista</v>
      </c>
    </row>
    <row r="156" spans="1:7" ht="12.75" customHeight="1">
      <c r="A156" s="133" t="s">
        <v>852</v>
      </c>
      <c r="B156" s="133">
        <v>20</v>
      </c>
      <c r="C156" s="143" t="str">
        <f>Veterani!A16</f>
        <v>Fabio Stellato</v>
      </c>
      <c r="D156" s="143" t="str">
        <f>Veterani!B16</f>
        <v>Marco Trevisan</v>
      </c>
      <c r="E156" s="143">
        <v>6</v>
      </c>
      <c r="F156" s="143">
        <v>0</v>
      </c>
      <c r="G156" s="143" t="str">
        <f>Veterani!N16</f>
        <v>Raul Benita</v>
      </c>
    </row>
    <row r="157" spans="1:7" ht="12.75" customHeight="1">
      <c r="A157" s="133" t="s">
        <v>853</v>
      </c>
      <c r="B157" s="133">
        <v>21</v>
      </c>
      <c r="C157" s="143" t="str">
        <f>Veterani!A29</f>
        <v>Gianfranco Calonico</v>
      </c>
      <c r="D157" s="143" t="str">
        <f>Veterani!B29</f>
        <v>Titi Giaux</v>
      </c>
      <c r="E157" s="143">
        <v>4</v>
      </c>
      <c r="F157" s="143">
        <v>3</v>
      </c>
      <c r="G157" s="143" t="str">
        <f>Veterani!N29</f>
        <v>Axel Donval</v>
      </c>
    </row>
    <row r="158" spans="1:7" ht="12.75" customHeight="1">
      <c r="A158" s="133" t="s">
        <v>853</v>
      </c>
      <c r="B158" s="133">
        <v>22</v>
      </c>
      <c r="C158" s="143" t="str">
        <f>Veterani!A30</f>
        <v>Massimiliano Schiavone</v>
      </c>
      <c r="D158" s="143" t="str">
        <f>Veterani!B30</f>
        <v>Giorgio Manfioletti</v>
      </c>
      <c r="E158" s="143">
        <v>5</v>
      </c>
      <c r="F158" s="143">
        <v>1</v>
      </c>
      <c r="G158" s="143" t="str">
        <f>Veterani!N30</f>
        <v>Cesare Natoli</v>
      </c>
    </row>
    <row r="159" spans="1:7" ht="12.75" customHeight="1">
      <c r="A159" s="133" t="s">
        <v>854</v>
      </c>
      <c r="B159" s="133">
        <v>23</v>
      </c>
      <c r="C159" s="143" t="str">
        <f>Veterani!A43</f>
        <v>Daniel Scheen</v>
      </c>
      <c r="D159" s="143" t="str">
        <f>Veterani!B43</f>
        <v>Gianfranco Mastrantuono</v>
      </c>
      <c r="E159" s="143">
        <v>2</v>
      </c>
      <c r="F159" s="143">
        <v>1</v>
      </c>
      <c r="G159" s="143" t="str">
        <f>Veterani!N43</f>
        <v>Mario Corradi</v>
      </c>
    </row>
    <row r="160" spans="1:7" ht="12.75" customHeight="1">
      <c r="A160" s="133" t="s">
        <v>854</v>
      </c>
      <c r="B160" s="133">
        <v>24</v>
      </c>
      <c r="C160" s="143" t="str">
        <f>Veterani!A44</f>
        <v>Thomas Vulpes</v>
      </c>
      <c r="D160" s="143" t="str">
        <f>Veterani!B44</f>
        <v>Massimo Conti</v>
      </c>
      <c r="E160" s="143">
        <v>1</v>
      </c>
      <c r="F160" s="143">
        <v>1</v>
      </c>
      <c r="G160" s="143" t="str">
        <f>Veterani!N44</f>
        <v>David Busch</v>
      </c>
    </row>
    <row r="161" spans="1:7" ht="12.75" customHeight="1">
      <c r="A161" s="133" t="s">
        <v>855</v>
      </c>
      <c r="B161" s="133">
        <v>25</v>
      </c>
      <c r="C161" s="143" t="str">
        <f>Veterani!A57</f>
        <v>Gunther Bamberzky</v>
      </c>
      <c r="D161" s="143" t="str">
        <f>Veterani!B57</f>
        <v>Carlo Alessi</v>
      </c>
      <c r="E161" s="143">
        <v>0</v>
      </c>
      <c r="F161" s="143">
        <v>0</v>
      </c>
      <c r="G161" s="143" t="str">
        <f>Veterani!N57</f>
        <v>Joseph Mifsud</v>
      </c>
    </row>
    <row r="162" spans="1:7" ht="12.75" customHeight="1">
      <c r="A162" s="133" t="s">
        <v>855</v>
      </c>
      <c r="B162" s="133">
        <v>26</v>
      </c>
      <c r="C162" s="143" t="str">
        <f>Veterani!A58</f>
        <v>Luis D. Lòpez</v>
      </c>
      <c r="D162" s="143" t="str">
        <f>Veterani!B58</f>
        <v>Gianfranco Savastio</v>
      </c>
      <c r="E162" s="143">
        <v>2</v>
      </c>
      <c r="F162" s="143">
        <v>1</v>
      </c>
      <c r="G162" s="143" t="str">
        <f>Veterani!N58</f>
        <v>Klaus Fritz</v>
      </c>
    </row>
    <row r="163" spans="1:7" ht="12.75" customHeight="1">
      <c r="A163" s="133" t="s">
        <v>856</v>
      </c>
      <c r="B163" s="133">
        <v>27</v>
      </c>
      <c r="C163" s="143" t="str">
        <f>Veterani!A71</f>
        <v>Vicenç Prats</v>
      </c>
      <c r="D163" s="143" t="str">
        <f>Veterani!B71</f>
        <v>Eric Naszalyi</v>
      </c>
      <c r="E163" s="143">
        <v>3</v>
      </c>
      <c r="F163" s="143">
        <v>1</v>
      </c>
      <c r="G163" s="143" t="str">
        <f>Veterani!N71</f>
        <v>Patrizio Lazzaretti</v>
      </c>
    </row>
    <row r="164" spans="1:7" ht="12.75" customHeight="1">
      <c r="A164" s="133" t="s">
        <v>856</v>
      </c>
      <c r="B164" s="133">
        <v>28</v>
      </c>
      <c r="C164" s="143" t="str">
        <f>Veterani!A72</f>
        <v>Riccardo Marinucci</v>
      </c>
      <c r="D164" s="143" t="str">
        <f>Veterani!B72</f>
        <v>Filippo Sella</v>
      </c>
      <c r="E164" s="143">
        <v>0</v>
      </c>
      <c r="F164" s="143">
        <v>1</v>
      </c>
      <c r="G164" s="143" t="str">
        <f>Veterani!N72</f>
        <v>Luis Felipe Mendez</v>
      </c>
    </row>
    <row r="165" spans="1:7" ht="12.75" customHeight="1">
      <c r="A165" s="133" t="s">
        <v>857</v>
      </c>
      <c r="B165" s="133">
        <v>29</v>
      </c>
      <c r="C165" s="143" t="str">
        <f>Veterani!A85</f>
        <v>Jason Pisani</v>
      </c>
      <c r="D165" s="143" t="str">
        <f>Veterani!B85</f>
        <v>Ferran Coll</v>
      </c>
      <c r="E165" s="143">
        <v>1</v>
      </c>
      <c r="F165" s="143">
        <v>1</v>
      </c>
      <c r="G165" s="143" t="str">
        <f>Veterani!N85</f>
        <v>Michele Giudice</v>
      </c>
    </row>
    <row r="166" spans="1:7" ht="12.75" customHeight="1">
      <c r="A166" s="133" t="s">
        <v>857</v>
      </c>
      <c r="B166" s="133">
        <v>30</v>
      </c>
      <c r="C166" s="143" t="str">
        <f>Veterani!A86</f>
        <v>Claudio Colpani</v>
      </c>
      <c r="D166" s="143" t="str">
        <f>Veterani!B86</f>
        <v>Andrea Morosini</v>
      </c>
      <c r="E166" s="143">
        <v>8</v>
      </c>
      <c r="F166" s="143">
        <v>0</v>
      </c>
      <c r="G166" s="143" t="str">
        <f>Veterani!N86</f>
        <v>Francesco Riccobene</v>
      </c>
    </row>
    <row r="167" spans="1:7" ht="12.75" customHeight="1">
      <c r="A167" s="133" t="s">
        <v>840</v>
      </c>
      <c r="B167" s="133">
        <v>31</v>
      </c>
      <c r="C167" s="143" t="str">
        <f>Under19!A37</f>
        <v>Thèo Modeste</v>
      </c>
      <c r="D167" s="143" t="str">
        <f>Under19!B37</f>
        <v>Jurgen Balzan</v>
      </c>
      <c r="E167" s="143">
        <v>4</v>
      </c>
      <c r="F167" s="143">
        <v>1</v>
      </c>
      <c r="G167" s="143" t="str">
        <f>Under19!N37</f>
        <v>Corentin Wauthy</v>
      </c>
    </row>
    <row r="168" spans="1:7" ht="12.75" customHeight="1">
      <c r="A168" s="133" t="s">
        <v>840</v>
      </c>
      <c r="B168" s="133">
        <v>32</v>
      </c>
      <c r="C168" s="143" t="str">
        <f>Under19!A38</f>
        <v>Alessandro Amatelli</v>
      </c>
      <c r="D168" s="143" t="str">
        <f>Under19!B38</f>
        <v>Rocco Morganelli</v>
      </c>
      <c r="E168" s="143">
        <v>2</v>
      </c>
      <c r="F168" s="143">
        <v>0</v>
      </c>
      <c r="G168" s="143" t="str">
        <f>Under19!N38</f>
        <v>Leonardo Giudice</v>
      </c>
    </row>
    <row r="169" spans="1:7" ht="12.75" customHeight="1">
      <c r="A169" s="133" t="s">
        <v>858</v>
      </c>
      <c r="B169" s="133">
        <v>33</v>
      </c>
      <c r="C169" s="143" t="str">
        <f>Under15!A15</f>
        <v>Riccardo Natoli</v>
      </c>
      <c r="D169" s="143" t="str">
        <f>Under15!B15</f>
        <v>Riccardo Marangoni</v>
      </c>
      <c r="E169" s="143">
        <v>3</v>
      </c>
      <c r="F169" s="143">
        <v>1</v>
      </c>
      <c r="G169" s="143" t="str">
        <f>Under15!N15</f>
        <v>Francesco Borgo</v>
      </c>
    </row>
    <row r="170" spans="1:7" ht="12.75" customHeight="1">
      <c r="A170" s="133" t="s">
        <v>858</v>
      </c>
      <c r="B170" s="133">
        <v>34</v>
      </c>
      <c r="C170" s="143" t="str">
        <f>Under15!A16</f>
        <v>Lorenzo Lazzaretti</v>
      </c>
      <c r="D170" s="143" t="str">
        <f>Under15!B16</f>
        <v>Gabriele Cavalli</v>
      </c>
      <c r="E170" s="143">
        <v>1</v>
      </c>
      <c r="F170" s="143">
        <v>0</v>
      </c>
      <c r="G170" s="143" t="str">
        <f>Under15!N16</f>
        <v>Francesco Tozzi</v>
      </c>
    </row>
    <row r="171" spans="1:7" ht="12.75" customHeight="1">
      <c r="A171" s="133" t="s">
        <v>859</v>
      </c>
      <c r="B171" s="133">
        <v>35</v>
      </c>
      <c r="C171" s="143" t="str">
        <f>Ladies!A16</f>
        <v>Paola Forlani</v>
      </c>
      <c r="D171" s="143" t="str">
        <f>Ladies!B16</f>
        <v>Bettina Lenz-Exler</v>
      </c>
      <c r="E171" s="143">
        <v>5</v>
      </c>
      <c r="F171" s="143">
        <v>0</v>
      </c>
      <c r="G171" s="143" t="str">
        <f>Ladies!N16</f>
        <v>Nico Pretzel</v>
      </c>
    </row>
    <row r="172" spans="1:7" ht="12.75" customHeight="1">
      <c r="A172" s="133" t="s">
        <v>859</v>
      </c>
      <c r="B172" s="133">
        <v>36</v>
      </c>
      <c r="C172" s="143" t="str">
        <f>Ladies!A17</f>
        <v>Giulia Brillantino</v>
      </c>
      <c r="D172" s="143" t="str">
        <f>Ladies!B17</f>
        <v>Daria Prazynski</v>
      </c>
      <c r="E172" s="143">
        <v>1</v>
      </c>
      <c r="F172" s="143">
        <v>0</v>
      </c>
      <c r="G172" s="143" t="str">
        <f>Ladies!N17</f>
        <v>Filippo Cubeta</v>
      </c>
    </row>
    <row r="173" spans="1:7" ht="12.75" customHeight="1"/>
    <row r="174" spans="1:7" ht="12.75" customHeight="1">
      <c r="A174" s="304" t="s">
        <v>782</v>
      </c>
      <c r="B174" s="304"/>
      <c r="C174" s="304"/>
      <c r="D174" s="304"/>
      <c r="E174" s="304"/>
      <c r="F174" s="304"/>
      <c r="G174" s="304"/>
    </row>
    <row r="175" spans="1:7" ht="12.75" customHeight="1">
      <c r="A175" s="304"/>
      <c r="B175" s="304"/>
      <c r="C175" s="304"/>
      <c r="D175" s="304"/>
      <c r="E175" s="304"/>
      <c r="F175" s="304"/>
      <c r="G175" s="304"/>
    </row>
    <row r="176" spans="1:7" ht="12.75" customHeight="1"/>
    <row r="177" spans="1:7" ht="12.75" customHeight="1">
      <c r="A177" s="302" t="s">
        <v>862</v>
      </c>
      <c r="B177" s="302"/>
      <c r="C177" s="302"/>
      <c r="D177" s="302"/>
      <c r="E177" s="302"/>
      <c r="F177" s="302"/>
      <c r="G177" s="302"/>
    </row>
    <row r="178" spans="1:7" ht="12.75" customHeight="1">
      <c r="A178" s="231" t="s">
        <v>784</v>
      </c>
      <c r="B178" s="231" t="s">
        <v>785</v>
      </c>
      <c r="C178" s="276" t="s">
        <v>764</v>
      </c>
      <c r="D178" s="276" t="s">
        <v>765</v>
      </c>
      <c r="E178" s="303" t="s">
        <v>543</v>
      </c>
      <c r="F178" s="303"/>
      <c r="G178" s="276" t="s">
        <v>544</v>
      </c>
    </row>
    <row r="179" spans="1:7" ht="12.75" customHeight="1">
      <c r="A179" s="133" t="s">
        <v>823</v>
      </c>
      <c r="B179" s="133">
        <v>1</v>
      </c>
      <c r="C179" s="153" t="str">
        <f>Open!A143</f>
        <v>Bjorn Kegenbein</v>
      </c>
      <c r="D179" s="153" t="str">
        <f>Open!B143</f>
        <v>Francesco Gori</v>
      </c>
      <c r="E179" s="143">
        <v>6</v>
      </c>
      <c r="F179" s="143">
        <v>2</v>
      </c>
      <c r="G179" s="143" t="str">
        <f>Open!N143</f>
        <v>Massimo Di Cè</v>
      </c>
    </row>
    <row r="180" spans="1:7" ht="12.75" customHeight="1">
      <c r="A180" s="133" t="s">
        <v>823</v>
      </c>
      <c r="B180" s="133">
        <v>2</v>
      </c>
      <c r="C180" s="153" t="str">
        <f>Open!A144</f>
        <v>Gàbor Baross</v>
      </c>
      <c r="D180" s="153" t="str">
        <f>Open!B144</f>
        <v>William Dotto</v>
      </c>
      <c r="E180" s="143">
        <v>1</v>
      </c>
      <c r="F180" s="143">
        <v>9</v>
      </c>
      <c r="G180" s="143" t="str">
        <f>Open!N144</f>
        <v>Mauro Salvati</v>
      </c>
    </row>
    <row r="181" spans="1:7" ht="12.75" customHeight="1">
      <c r="A181" s="133" t="s">
        <v>824</v>
      </c>
      <c r="B181" s="133">
        <v>3</v>
      </c>
      <c r="C181" s="153" t="str">
        <f>Open!A157</f>
        <v>Jean-Marie Amberny</v>
      </c>
      <c r="D181" s="153" t="str">
        <f>Open!B157</f>
        <v>Emanuele Funaro</v>
      </c>
      <c r="E181" s="143">
        <v>3</v>
      </c>
      <c r="F181" s="143">
        <v>1</v>
      </c>
      <c r="G181" s="143" t="str">
        <f>Open!N157</f>
        <v>Wolfgang Leitner</v>
      </c>
    </row>
    <row r="182" spans="1:7" ht="12.75" customHeight="1">
      <c r="A182" s="133" t="s">
        <v>824</v>
      </c>
      <c r="B182" s="133">
        <v>4</v>
      </c>
      <c r="C182" s="153" t="str">
        <f>Open!A158</f>
        <v>Maurizio Jon Scotta</v>
      </c>
      <c r="D182" s="153" t="str">
        <f>Open!B158</f>
        <v>Ismaele Caurla</v>
      </c>
      <c r="E182" s="143">
        <v>3</v>
      </c>
      <c r="F182" s="143">
        <v>0</v>
      </c>
      <c r="G182" s="143" t="str">
        <f>Open!N158</f>
        <v>Alessio Tacchia</v>
      </c>
    </row>
    <row r="183" spans="1:7" ht="12.75" customHeight="1">
      <c r="A183" s="133" t="s">
        <v>825</v>
      </c>
      <c r="B183" s="133">
        <v>5</v>
      </c>
      <c r="C183" s="153" t="str">
        <f>Open!A171</f>
        <v>Sergio Ramos</v>
      </c>
      <c r="D183" s="153" t="str">
        <f>Open!B171</f>
        <v>Gabriele Casati</v>
      </c>
      <c r="E183" s="143">
        <v>5</v>
      </c>
      <c r="F183" s="143">
        <v>3</v>
      </c>
      <c r="G183" s="143" t="str">
        <f>Open!N171</f>
        <v>Mongi Rouis</v>
      </c>
    </row>
    <row r="184" spans="1:7" ht="12.75" customHeight="1">
      <c r="A184" s="133" t="s">
        <v>825</v>
      </c>
      <c r="B184" s="133">
        <v>6</v>
      </c>
      <c r="C184" s="153" t="str">
        <f>Open!A172</f>
        <v>Alex Iorio</v>
      </c>
      <c r="D184" s="153" t="str">
        <f>Open!B172</f>
        <v>Giancarlo Cavanna Cavanna</v>
      </c>
      <c r="E184" s="143">
        <v>4</v>
      </c>
      <c r="F184" s="143">
        <v>0</v>
      </c>
      <c r="G184" s="143" t="str">
        <f>Open!N172</f>
        <v>Alessandro Mastropasqua</v>
      </c>
    </row>
    <row r="185" spans="1:7" ht="12.75" customHeight="1">
      <c r="A185" s="133" t="s">
        <v>826</v>
      </c>
      <c r="B185" s="133">
        <v>7</v>
      </c>
      <c r="C185" s="153" t="str">
        <f>Open!A185</f>
        <v>Luca Zambello</v>
      </c>
      <c r="D185" s="153" t="str">
        <f>Open!B185</f>
        <v>Riccardo Ferri</v>
      </c>
      <c r="E185" s="143">
        <v>5</v>
      </c>
      <c r="F185" s="143">
        <v>0</v>
      </c>
      <c r="G185" s="143" t="str">
        <f>Open!N185</f>
        <v>Adrianio Potecchi</v>
      </c>
    </row>
    <row r="186" spans="1:7" ht="12.75" customHeight="1">
      <c r="A186" s="133" t="s">
        <v>826</v>
      </c>
      <c r="B186" s="133">
        <v>8</v>
      </c>
      <c r="C186" s="153" t="str">
        <f>Open!A186</f>
        <v>Roderick Vassallo</v>
      </c>
      <c r="D186" s="153" t="str">
        <f>Open!B186</f>
        <v>Maurizio Brillantino</v>
      </c>
      <c r="E186" s="143">
        <v>1</v>
      </c>
      <c r="F186" s="143">
        <v>1</v>
      </c>
      <c r="G186" s="143" t="str">
        <f>Open!N186</f>
        <v>Enrico Giannarelli</v>
      </c>
    </row>
    <row r="187" spans="1:7" ht="12.75" customHeight="1">
      <c r="A187" s="133" t="s">
        <v>828</v>
      </c>
      <c r="B187" s="133">
        <v>9</v>
      </c>
      <c r="C187" s="153" t="str">
        <f>Open!A199</f>
        <v>Axel Donval</v>
      </c>
      <c r="D187" s="153" t="str">
        <f>Open!B199</f>
        <v>Mirco Pasquini</v>
      </c>
      <c r="E187" s="143">
        <v>5</v>
      </c>
      <c r="F187" s="143">
        <v>0</v>
      </c>
      <c r="G187" s="143" t="str">
        <f>Open!N199</f>
        <v>Emanuele Licheri</v>
      </c>
    </row>
    <row r="188" spans="1:7" ht="12.75" customHeight="1">
      <c r="A188" s="133" t="s">
        <v>828</v>
      </c>
      <c r="B188" s="133">
        <v>10</v>
      </c>
      <c r="C188" s="153" t="str">
        <f>Open!A200</f>
        <v>Cesare Natoli</v>
      </c>
      <c r="D188" s="153" t="str">
        <f>Open!B200</f>
        <v>Carlo Ciraolo</v>
      </c>
      <c r="E188" s="143">
        <v>1</v>
      </c>
      <c r="F188" s="143">
        <v>2</v>
      </c>
      <c r="G188" s="143" t="str">
        <f>Open!N200</f>
        <v>Paul Naszalyi</v>
      </c>
    </row>
    <row r="189" spans="1:7" ht="12.75" customHeight="1">
      <c r="A189" s="133" t="s">
        <v>829</v>
      </c>
      <c r="B189" s="133">
        <v>11</v>
      </c>
      <c r="C189" s="153" t="str">
        <f>Open!A213</f>
        <v>Luca Battista</v>
      </c>
      <c r="D189" s="153" t="str">
        <f>Open!B213</f>
        <v>Marco Bonciani</v>
      </c>
      <c r="E189" s="143">
        <v>3</v>
      </c>
      <c r="F189" s="143">
        <v>1</v>
      </c>
      <c r="G189" s="143" t="str">
        <f>Open!N213</f>
        <v>Massimo Santini</v>
      </c>
    </row>
    <row r="190" spans="1:7" ht="12.75" customHeight="1">
      <c r="A190" s="133" t="s">
        <v>829</v>
      </c>
      <c r="B190" s="133">
        <v>12</v>
      </c>
      <c r="C190" s="153" t="str">
        <f>Open!A214</f>
        <v>Raul Benita</v>
      </c>
      <c r="D190" s="153" t="str">
        <f>Open!B214</f>
        <v>Paolo Zambello</v>
      </c>
      <c r="E190" s="143">
        <v>2</v>
      </c>
      <c r="F190" s="143">
        <v>1</v>
      </c>
      <c r="G190" s="143" t="str">
        <f>Open!N214</f>
        <v>Alberto Recano</v>
      </c>
    </row>
    <row r="191" spans="1:7" ht="12.75" customHeight="1">
      <c r="A191" s="133" t="s">
        <v>830</v>
      </c>
      <c r="B191" s="133">
        <v>13</v>
      </c>
      <c r="C191" s="153" t="str">
        <f>Open!A227</f>
        <v>Massimo Cremona</v>
      </c>
      <c r="D191" s="153" t="str">
        <f>Open!B227</f>
        <v>Daniele Lopresto</v>
      </c>
      <c r="E191" s="143">
        <v>5</v>
      </c>
      <c r="F191" s="143">
        <v>1</v>
      </c>
      <c r="G191" s="143" t="str">
        <f>Open!N227</f>
        <v>Justin Leroy</v>
      </c>
    </row>
    <row r="192" spans="1:7" ht="12.75" customHeight="1">
      <c r="A192" s="133" t="s">
        <v>830</v>
      </c>
      <c r="B192" s="133">
        <v>14</v>
      </c>
      <c r="C192" s="153" t="str">
        <f>Open!A228</f>
        <v>Florian Giaux</v>
      </c>
      <c r="D192" s="153" t="str">
        <f>Open!B228</f>
        <v>Giovanni Francavilla</v>
      </c>
      <c r="E192" s="143">
        <v>7</v>
      </c>
      <c r="F192" s="143">
        <v>2</v>
      </c>
      <c r="G192" s="143" t="str">
        <f>Open!N228</f>
        <v>Luca Ciabattoni</v>
      </c>
    </row>
    <row r="193" spans="1:7" ht="12.75" customHeight="1">
      <c r="A193" s="133" t="s">
        <v>831</v>
      </c>
      <c r="B193" s="133">
        <v>15</v>
      </c>
      <c r="C193" s="153" t="str">
        <f>Open!A241</f>
        <v>Edoardo Bellotto</v>
      </c>
      <c r="D193" s="153" t="str">
        <f>Open!B241</f>
        <v>Tiberio Becucci</v>
      </c>
      <c r="E193" s="143">
        <v>4</v>
      </c>
      <c r="F193" s="143">
        <v>0</v>
      </c>
      <c r="G193" s="143" t="str">
        <f>Open!N241</f>
        <v>Pierpaolo Murabito</v>
      </c>
    </row>
    <row r="194" spans="1:7" ht="12.75" customHeight="1">
      <c r="A194" s="133" t="s">
        <v>831</v>
      </c>
      <c r="B194" s="133">
        <v>16</v>
      </c>
      <c r="C194" s="153" t="str">
        <f>Open!A242</f>
        <v>Remy Lours</v>
      </c>
      <c r="D194" s="153" t="str">
        <f>Open!B242</f>
        <v>Rosario Ifrigerio</v>
      </c>
      <c r="E194" s="143">
        <v>2</v>
      </c>
      <c r="F194" s="143">
        <v>3</v>
      </c>
      <c r="G194" s="143" t="str">
        <f>Open!N242</f>
        <v>Simone Bertelli</v>
      </c>
    </row>
    <row r="195" spans="1:7" ht="12.75" customHeight="1">
      <c r="A195" s="133" t="s">
        <v>832</v>
      </c>
      <c r="B195" s="133">
        <v>17</v>
      </c>
      <c r="C195" s="153" t="str">
        <f>Open!A255</f>
        <v>Matteo Ciccarelli</v>
      </c>
      <c r="D195" s="153" t="str">
        <f>Open!B255</f>
        <v>Saverio Ferrante</v>
      </c>
      <c r="E195" s="143">
        <v>6</v>
      </c>
      <c r="F195" s="143">
        <v>0</v>
      </c>
      <c r="G195" s="143" t="str">
        <f>Open!N255</f>
        <v>Massimiliano Nastasi</v>
      </c>
    </row>
    <row r="196" spans="1:7" ht="12.75" customHeight="1">
      <c r="A196" s="133" t="s">
        <v>832</v>
      </c>
      <c r="B196" s="133">
        <v>18</v>
      </c>
      <c r="C196" s="153" t="str">
        <f>Open!A256</f>
        <v>Marcus Tilgner</v>
      </c>
      <c r="D196" s="153" t="str">
        <f>Open!B256</f>
        <v>Marcello Bodin de Chatelard</v>
      </c>
      <c r="E196" s="143">
        <v>1</v>
      </c>
      <c r="F196" s="143">
        <v>2</v>
      </c>
      <c r="G196" s="143" t="str">
        <f>Open!N256</f>
        <v>Robert Lenz</v>
      </c>
    </row>
    <row r="197" spans="1:7" ht="12.75" customHeight="1">
      <c r="A197" s="133" t="s">
        <v>833</v>
      </c>
      <c r="B197" s="133">
        <v>19</v>
      </c>
      <c r="C197" s="153" t="str">
        <f>Open!A269</f>
        <v>Michael Stolzenberg</v>
      </c>
      <c r="D197" s="153" t="str">
        <f>Open!B269</f>
        <v>Marco Midoro</v>
      </c>
      <c r="E197" s="143">
        <v>1</v>
      </c>
      <c r="F197" s="143">
        <v>2</v>
      </c>
      <c r="G197" s="143" t="str">
        <f>Open!N269</f>
        <v>Riccardo Schito</v>
      </c>
    </row>
    <row r="198" spans="1:7" ht="12.75" customHeight="1">
      <c r="A198" s="133" t="s">
        <v>833</v>
      </c>
      <c r="B198" s="133">
        <v>20</v>
      </c>
      <c r="C198" s="153" t="str">
        <f>Open!A270</f>
        <v>Gerardo Patruno</v>
      </c>
      <c r="D198" s="153" t="str">
        <f>Open!B270</f>
        <v>Pier Luigi Signoretti</v>
      </c>
      <c r="E198" s="143">
        <v>0</v>
      </c>
      <c r="F198" s="143">
        <v>0</v>
      </c>
      <c r="G198" s="143" t="str">
        <f>Open!N270</f>
        <v>Luca Converti</v>
      </c>
    </row>
    <row r="199" spans="1:7" ht="12.75" customHeight="1">
      <c r="A199" s="133" t="s">
        <v>834</v>
      </c>
      <c r="B199" s="133">
        <v>21</v>
      </c>
      <c r="C199" s="143" t="str">
        <f>Veterani!A101</f>
        <v>David Busch</v>
      </c>
      <c r="D199" s="143" t="str">
        <f>Veterani!B101</f>
        <v>Klaus Fritz</v>
      </c>
      <c r="E199" s="143">
        <v>7</v>
      </c>
      <c r="F199" s="143">
        <v>0</v>
      </c>
      <c r="G199" s="143" t="str">
        <f>Veterani!N101</f>
        <v>Claudio Colpani</v>
      </c>
    </row>
    <row r="200" spans="1:7" ht="12.75" customHeight="1">
      <c r="A200" s="133" t="s">
        <v>834</v>
      </c>
      <c r="B200" s="133">
        <v>22</v>
      </c>
      <c r="C200" s="143" t="str">
        <f>Veterani!A102</f>
        <v>Mario Corradi</v>
      </c>
      <c r="D200" s="143" t="str">
        <f>Veterani!B102</f>
        <v>Joseph Mifsud</v>
      </c>
      <c r="E200" s="143">
        <v>1</v>
      </c>
      <c r="F200" s="143">
        <v>2</v>
      </c>
      <c r="G200" s="143" t="str">
        <f>Veterani!N102</f>
        <v>Andrea Morosini</v>
      </c>
    </row>
    <row r="201" spans="1:7" ht="12.75" customHeight="1">
      <c r="A201" s="133" t="s">
        <v>835</v>
      </c>
      <c r="B201" s="133">
        <v>23</v>
      </c>
      <c r="C201" s="143" t="str">
        <f>Veterani!A115</f>
        <v>Patrizio Lazzaretti</v>
      </c>
      <c r="D201" s="143" t="str">
        <f>Veterani!B115</f>
        <v>Francesco Riccobene</v>
      </c>
      <c r="E201" s="143">
        <v>3</v>
      </c>
      <c r="F201" s="143">
        <v>0</v>
      </c>
      <c r="G201" s="143" t="str">
        <f>Veterani!N115</f>
        <v>Jason Pisani</v>
      </c>
    </row>
    <row r="202" spans="1:7" ht="12.75" customHeight="1">
      <c r="A202" s="133" t="s">
        <v>835</v>
      </c>
      <c r="B202" s="133">
        <v>24</v>
      </c>
      <c r="C202" s="143" t="str">
        <f>Veterani!A116</f>
        <v>Luis Felipe Mendez</v>
      </c>
      <c r="D202" s="143" t="str">
        <f>Veterani!B116</f>
        <v>Michele Giudice</v>
      </c>
      <c r="E202" s="143">
        <v>1</v>
      </c>
      <c r="F202" s="143">
        <v>1</v>
      </c>
      <c r="G202" s="143" t="str">
        <f>Veterani!N116</f>
        <v>Ferran Coll</v>
      </c>
    </row>
    <row r="203" spans="1:7" ht="12.75" customHeight="1">
      <c r="A203" s="133" t="s">
        <v>836</v>
      </c>
      <c r="B203" s="133">
        <v>25</v>
      </c>
      <c r="C203" s="143" t="str">
        <f>Veterani!A129</f>
        <v>Manfred Pawlica</v>
      </c>
      <c r="D203" s="143" t="str">
        <f>Veterani!B129</f>
        <v>Pietro Bonfante</v>
      </c>
      <c r="E203" s="143">
        <v>6</v>
      </c>
      <c r="F203" s="143">
        <v>0</v>
      </c>
      <c r="G203" s="143" t="str">
        <f>Veterani!N129</f>
        <v>Riccardo Marinucci</v>
      </c>
    </row>
    <row r="204" spans="1:7" ht="12.75" customHeight="1">
      <c r="A204" s="133" t="s">
        <v>836</v>
      </c>
      <c r="B204" s="133">
        <v>26</v>
      </c>
      <c r="C204" s="143" t="str">
        <f>Veterani!A130</f>
        <v>Massimiliano Croatti</v>
      </c>
      <c r="D204" s="143" t="str">
        <f>Veterani!B130</f>
        <v>Hans Ruf</v>
      </c>
      <c r="E204" s="143">
        <v>4</v>
      </c>
      <c r="F204" s="143">
        <v>0</v>
      </c>
      <c r="G204" s="143" t="str">
        <f>Veterani!N130</f>
        <v>Filippo Sella</v>
      </c>
    </row>
    <row r="205" spans="1:7" ht="12.75" customHeight="1">
      <c r="A205" s="133" t="s">
        <v>837</v>
      </c>
      <c r="B205" s="133">
        <v>27</v>
      </c>
      <c r="C205" s="143" t="str">
        <f>Veterani!A143</f>
        <v>Claudio Dogali</v>
      </c>
      <c r="D205" s="143" t="str">
        <f>Veterani!B143</f>
        <v>Luca Bisio</v>
      </c>
      <c r="E205" s="143">
        <v>3</v>
      </c>
      <c r="F205" s="143">
        <v>0</v>
      </c>
      <c r="G205" s="143" t="str">
        <f>Veterani!N143</f>
        <v>Vicenç Prats</v>
      </c>
    </row>
    <row r="206" spans="1:7" ht="12.75" customHeight="1">
      <c r="A206" s="133" t="s">
        <v>837</v>
      </c>
      <c r="B206" s="133">
        <v>28</v>
      </c>
      <c r="C206" s="143" t="str">
        <f>Veterani!A144</f>
        <v>Mario Camilleri</v>
      </c>
      <c r="D206" s="143" t="str">
        <f>Veterani!B144</f>
        <v>Andres Jung Senior</v>
      </c>
      <c r="E206" s="143">
        <v>7</v>
      </c>
      <c r="F206" s="143">
        <v>1</v>
      </c>
      <c r="G206" s="143" t="str">
        <f>Veterani!N144</f>
        <v>Eric Naszalyi</v>
      </c>
    </row>
    <row r="207" spans="1:7" ht="12.75" customHeight="1">
      <c r="A207" s="133" t="s">
        <v>838</v>
      </c>
      <c r="B207" s="133">
        <v>29</v>
      </c>
      <c r="C207" s="143" t="str">
        <f>Veterani!A157</f>
        <v>Lucio Canicchio</v>
      </c>
      <c r="D207" s="143" t="str">
        <f>Veterani!B157</f>
        <v>Nico Lucchesi</v>
      </c>
      <c r="E207" s="143">
        <v>3</v>
      </c>
      <c r="F207" s="143">
        <v>1</v>
      </c>
      <c r="G207" s="143" t="str">
        <f>Veterani!N157</f>
        <v>Luis D. Lòpez</v>
      </c>
    </row>
    <row r="208" spans="1:7" ht="12.75" customHeight="1">
      <c r="A208" s="133" t="s">
        <v>838</v>
      </c>
      <c r="B208" s="133">
        <v>30</v>
      </c>
      <c r="C208" s="143" t="str">
        <f>Veterani!A158</f>
        <v>Thierry Vivron</v>
      </c>
      <c r="D208" s="143" t="str">
        <f>Veterani!B158</f>
        <v>Giuseppe Battaglia</v>
      </c>
      <c r="E208" s="143">
        <v>1</v>
      </c>
      <c r="F208" s="143">
        <v>1</v>
      </c>
      <c r="G208" s="143" t="str">
        <f>Veterani!N158</f>
        <v>Gianfranco Savastio</v>
      </c>
    </row>
    <row r="209" spans="1:7" ht="12.75" customHeight="1">
      <c r="A209" s="133" t="s">
        <v>839</v>
      </c>
      <c r="B209" s="133">
        <v>31</v>
      </c>
      <c r="C209" s="143" t="str">
        <f>Under19!A20</f>
        <v>Leonardo Giudice</v>
      </c>
      <c r="D209" s="143" t="str">
        <f>Under19!B20</f>
        <v>Filippo Cubeta</v>
      </c>
      <c r="E209" s="143">
        <v>4</v>
      </c>
      <c r="F209" s="143">
        <v>5</v>
      </c>
      <c r="G209" s="143" t="str">
        <f>Under19!N20</f>
        <v>Lorenzo Lazzaretti</v>
      </c>
    </row>
    <row r="210" spans="1:7" ht="12.75" customHeight="1">
      <c r="A210" s="133" t="s">
        <v>839</v>
      </c>
      <c r="B210" s="133">
        <v>32</v>
      </c>
      <c r="C210" s="143" t="str">
        <f>Under19!A21</f>
        <v>Alessandro Natoli</v>
      </c>
      <c r="D210" s="143" t="str">
        <f>Under19!B21</f>
        <v>Nico Pretzel</v>
      </c>
      <c r="E210" s="143">
        <v>6</v>
      </c>
      <c r="F210" s="143">
        <v>0</v>
      </c>
      <c r="G210" s="143" t="str">
        <f>Under19!N21</f>
        <v>Gabriele Cavalli</v>
      </c>
    </row>
    <row r="211" spans="1:7" ht="12.75" customHeight="1">
      <c r="A211" s="133" t="s">
        <v>840</v>
      </c>
      <c r="B211" s="133">
        <v>33</v>
      </c>
      <c r="C211" s="143" t="str">
        <f>Under19!A39</f>
        <v>Jurgen Balzan</v>
      </c>
      <c r="D211" s="143" t="str">
        <f>Under19!B39</f>
        <v>Alessandro Amatelli</v>
      </c>
      <c r="E211" s="143">
        <v>3</v>
      </c>
      <c r="F211" s="143">
        <v>7</v>
      </c>
      <c r="G211" s="143" t="str">
        <f>Under19!N39</f>
        <v>Riccardo Natoli</v>
      </c>
    </row>
    <row r="212" spans="1:7" ht="12.75" customHeight="1">
      <c r="A212" s="133" t="s">
        <v>840</v>
      </c>
      <c r="B212" s="133">
        <v>34</v>
      </c>
      <c r="C212" s="143" t="str">
        <f>Under19!A40</f>
        <v>Moritz Jung</v>
      </c>
      <c r="D212" s="143" t="str">
        <f>Under19!B40</f>
        <v>Rocco Morganelli</v>
      </c>
      <c r="E212" s="143">
        <v>2</v>
      </c>
      <c r="F212" s="143">
        <v>1</v>
      </c>
      <c r="G212" s="143" t="str">
        <f>Under19!N40</f>
        <v>Riccardo Marangoni</v>
      </c>
    </row>
    <row r="213" spans="1:7" ht="12.75" customHeight="1">
      <c r="A213" s="133" t="s">
        <v>841</v>
      </c>
      <c r="B213" s="133">
        <v>35</v>
      </c>
      <c r="C213" s="143" t="str">
        <f>Under12!A18</f>
        <v>Francesco Borgo</v>
      </c>
      <c r="D213" s="143" t="str">
        <f>Under12!B18</f>
        <v>Francesco Tozzi</v>
      </c>
      <c r="E213" s="143">
        <v>1</v>
      </c>
      <c r="F213" s="143">
        <v>1</v>
      </c>
      <c r="G213" s="143" t="str">
        <f>Under12!N18</f>
        <v>Daria Prazynski</v>
      </c>
    </row>
    <row r="214" spans="1:7" ht="12.75" customHeight="1">
      <c r="A214" s="133" t="s">
        <v>841</v>
      </c>
      <c r="B214" s="133">
        <v>36</v>
      </c>
      <c r="C214" s="143" t="str">
        <f>Under12!A19</f>
        <v>Christian Fricano</v>
      </c>
      <c r="D214" s="143" t="str">
        <f>Under12!B19</f>
        <v>Pietro Gatti</v>
      </c>
      <c r="E214" s="143">
        <v>5</v>
      </c>
      <c r="F214" s="143">
        <v>1</v>
      </c>
      <c r="G214" s="143" t="str">
        <f>Under12!N19</f>
        <v>Stefka Radkova</v>
      </c>
    </row>
    <row r="215" spans="1:7" ht="12.75" customHeight="1">
      <c r="A215" s="133"/>
      <c r="B215" s="133"/>
      <c r="C215" s="143"/>
      <c r="D215" s="143"/>
      <c r="E215" s="133"/>
      <c r="F215" s="133"/>
      <c r="G215" s="143"/>
    </row>
    <row r="216" spans="1:7" ht="12.75" customHeight="1">
      <c r="A216" s="304" t="s">
        <v>782</v>
      </c>
      <c r="B216" s="304"/>
      <c r="C216" s="304"/>
      <c r="D216" s="304"/>
      <c r="E216" s="304"/>
      <c r="F216" s="304"/>
      <c r="G216" s="304"/>
    </row>
    <row r="217" spans="1:7" ht="12.75" customHeight="1">
      <c r="A217" s="304"/>
      <c r="B217" s="304"/>
      <c r="C217" s="304"/>
      <c r="D217" s="304"/>
      <c r="E217" s="304"/>
      <c r="F217" s="304"/>
      <c r="G217" s="304"/>
    </row>
    <row r="218" spans="1:7" ht="12.75" customHeight="1"/>
    <row r="219" spans="1:7" ht="12.75" customHeight="1">
      <c r="A219" s="302" t="s">
        <v>863</v>
      </c>
      <c r="B219" s="302"/>
      <c r="C219" s="302"/>
      <c r="D219" s="302"/>
      <c r="E219" s="302"/>
      <c r="F219" s="302"/>
      <c r="G219" s="302"/>
    </row>
    <row r="220" spans="1:7" ht="12.75" customHeight="1">
      <c r="A220" s="231" t="s">
        <v>784</v>
      </c>
      <c r="B220" s="231" t="s">
        <v>785</v>
      </c>
      <c r="C220" s="276" t="s">
        <v>764</v>
      </c>
      <c r="D220" s="276" t="s">
        <v>765</v>
      </c>
      <c r="E220" s="303" t="s">
        <v>543</v>
      </c>
      <c r="F220" s="303"/>
      <c r="G220" s="276" t="s">
        <v>544</v>
      </c>
    </row>
    <row r="221" spans="1:7" ht="12.75" customHeight="1">
      <c r="A221" s="133" t="s">
        <v>843</v>
      </c>
      <c r="B221" s="133">
        <v>1</v>
      </c>
      <c r="C221" s="143" t="str">
        <f>Open!A17</f>
        <v>Juan Noguera</v>
      </c>
      <c r="D221" s="143" t="str">
        <f>Open!B17</f>
        <v>Luca Pessini</v>
      </c>
      <c r="E221" s="143">
        <v>5</v>
      </c>
      <c r="F221" s="143">
        <v>3</v>
      </c>
      <c r="G221" s="143" t="str">
        <f>Open!N17</f>
        <v>Michael Stolzenberg</v>
      </c>
    </row>
    <row r="222" spans="1:7" ht="12.75" customHeight="1">
      <c r="A222" s="133" t="s">
        <v>843</v>
      </c>
      <c r="B222" s="133">
        <v>2</v>
      </c>
      <c r="C222" s="143" t="str">
        <f>Open!A18</f>
        <v>Vito De Benedictis</v>
      </c>
      <c r="D222" s="143" t="str">
        <f>Open!B18</f>
        <v>Daniele Di Cè</v>
      </c>
      <c r="E222" s="143">
        <v>2</v>
      </c>
      <c r="F222" s="143">
        <v>0</v>
      </c>
      <c r="G222" s="143" t="str">
        <f>Open!N18</f>
        <v>Gerardo Patruno</v>
      </c>
    </row>
    <row r="223" spans="1:7" ht="12.75" customHeight="1">
      <c r="A223" s="133" t="s">
        <v>844</v>
      </c>
      <c r="B223" s="133">
        <v>3</v>
      </c>
      <c r="C223" s="143" t="str">
        <f>Open!A31</f>
        <v>Luca Colangelo</v>
      </c>
      <c r="D223" s="143" t="str">
        <f>Open!B31</f>
        <v>Paolo Bernardini</v>
      </c>
      <c r="E223" s="143">
        <v>4</v>
      </c>
      <c r="F223" s="143">
        <v>0</v>
      </c>
      <c r="G223" s="143" t="str">
        <f>Open!N31</f>
        <v>Pier Luigi Signoretti</v>
      </c>
    </row>
    <row r="224" spans="1:7" ht="12.75" customHeight="1">
      <c r="A224" s="133" t="s">
        <v>844</v>
      </c>
      <c r="B224" s="133">
        <v>4</v>
      </c>
      <c r="C224" s="143" t="str">
        <f>Open!A32</f>
        <v>Raphael Pommier</v>
      </c>
      <c r="D224" s="143" t="str">
        <f>Open!B32</f>
        <v>Mauro Petrini</v>
      </c>
      <c r="E224" s="143">
        <v>1</v>
      </c>
      <c r="F224" s="143">
        <v>1</v>
      </c>
      <c r="G224" s="143" t="str">
        <f>Open!N32</f>
        <v>Marco Midoro</v>
      </c>
    </row>
    <row r="225" spans="1:7" ht="12.75" customHeight="1">
      <c r="A225" s="133" t="s">
        <v>845</v>
      </c>
      <c r="B225" s="133">
        <v>5</v>
      </c>
      <c r="C225" s="143" t="str">
        <f>Open!A45</f>
        <v>Christian Haas</v>
      </c>
      <c r="D225" s="143" t="str">
        <f>Open!B45</f>
        <v>Tom Horn</v>
      </c>
      <c r="E225" s="143">
        <v>5</v>
      </c>
      <c r="F225" s="143">
        <v>0</v>
      </c>
      <c r="G225" s="143" t="str">
        <f>Open!N45</f>
        <v>Massimo Cremona</v>
      </c>
    </row>
    <row r="226" spans="1:7" ht="12.75" customHeight="1">
      <c r="A226" s="133" t="s">
        <v>845</v>
      </c>
      <c r="B226" s="133">
        <v>6</v>
      </c>
      <c r="C226" s="143" t="str">
        <f>Open!A46</f>
        <v>Luca Martinelli</v>
      </c>
      <c r="D226" s="143" t="str">
        <f>Open!B46</f>
        <v>Augusto Vagnoni</v>
      </c>
      <c r="E226" s="143">
        <v>0</v>
      </c>
      <c r="F226" s="143">
        <v>3</v>
      </c>
      <c r="G226" s="143" t="str">
        <f>Open!N46</f>
        <v>Florian Giaux</v>
      </c>
    </row>
    <row r="227" spans="1:7" ht="12.75" customHeight="1">
      <c r="A227" s="133" t="s">
        <v>846</v>
      </c>
      <c r="B227" s="133">
        <v>7</v>
      </c>
      <c r="C227" s="143" t="str">
        <f>Open!A59</f>
        <v>Saverio Bari</v>
      </c>
      <c r="D227" s="143" t="str">
        <f>Open!B59</f>
        <v>Alessandro Subazzoli</v>
      </c>
      <c r="E227" s="143">
        <v>0</v>
      </c>
      <c r="F227" s="143">
        <v>0</v>
      </c>
      <c r="G227" s="143" t="str">
        <f>Open!N59</f>
        <v>Giovanni Francavilla</v>
      </c>
    </row>
    <row r="228" spans="1:7" ht="12.75" customHeight="1">
      <c r="A228" s="133" t="s">
        <v>846</v>
      </c>
      <c r="B228" s="133">
        <v>8</v>
      </c>
      <c r="C228" s="143" t="str">
        <f>Open!A60</f>
        <v>Filippo Filippella</v>
      </c>
      <c r="D228" s="143" t="str">
        <f>Open!B60</f>
        <v>Fernando Gomez</v>
      </c>
      <c r="E228" s="143">
        <v>1</v>
      </c>
      <c r="F228" s="143">
        <v>1</v>
      </c>
      <c r="G228" s="143" t="str">
        <f>Open!N60</f>
        <v>Daniele Lopresto</v>
      </c>
    </row>
    <row r="229" spans="1:7" ht="12.75" customHeight="1">
      <c r="A229" s="133" t="s">
        <v>847</v>
      </c>
      <c r="B229" s="133">
        <v>9</v>
      </c>
      <c r="C229" s="143" t="str">
        <f>Open!A73</f>
        <v>Massimiliano Nastasi</v>
      </c>
      <c r="D229" s="143" t="str">
        <f>Open!B73</f>
        <v>Luca Converti</v>
      </c>
      <c r="E229" s="143">
        <v>9</v>
      </c>
      <c r="F229" s="143">
        <v>1</v>
      </c>
      <c r="G229" s="143" t="str">
        <f>Open!N73</f>
        <v>Edoardo Bellotto</v>
      </c>
    </row>
    <row r="230" spans="1:7" ht="12.75" customHeight="1">
      <c r="A230" s="133" t="s">
        <v>847</v>
      </c>
      <c r="B230" s="133">
        <v>10</v>
      </c>
      <c r="C230" s="143" t="str">
        <f>Open!A74</f>
        <v>Robert Lenz</v>
      </c>
      <c r="D230" s="143" t="str">
        <f>Open!B74</f>
        <v>Riccardo Schito</v>
      </c>
      <c r="E230" s="143">
        <v>5</v>
      </c>
      <c r="F230" s="143">
        <v>2</v>
      </c>
      <c r="G230" s="143" t="str">
        <f>Open!N74</f>
        <v>Remy Lours</v>
      </c>
    </row>
    <row r="231" spans="1:7" ht="12.75" customHeight="1">
      <c r="A231" s="133" t="s">
        <v>848</v>
      </c>
      <c r="B231" s="133">
        <v>11</v>
      </c>
      <c r="C231" s="143" t="str">
        <f>Open!A87</f>
        <v>Wolfgang Leitner</v>
      </c>
      <c r="D231" s="143" t="str">
        <f>Open!B87</f>
        <v>Alessio Tacchia</v>
      </c>
      <c r="E231" s="143">
        <v>5</v>
      </c>
      <c r="F231" s="143">
        <v>0</v>
      </c>
      <c r="G231" s="143" t="str">
        <f>Open!N87</f>
        <v>Rosario Ifrigerio</v>
      </c>
    </row>
    <row r="232" spans="1:7" ht="12.75" customHeight="1">
      <c r="A232" s="133" t="s">
        <v>848</v>
      </c>
      <c r="B232" s="133">
        <v>12</v>
      </c>
      <c r="C232" s="143" t="str">
        <f>Open!A88</f>
        <v>Mauro Salvati</v>
      </c>
      <c r="D232" s="143" t="str">
        <f>Open!B88</f>
        <v>Massimo Di Cè</v>
      </c>
      <c r="E232" s="143">
        <v>4</v>
      </c>
      <c r="F232" s="143">
        <v>0</v>
      </c>
      <c r="G232" s="143" t="str">
        <f>Open!N88</f>
        <v>Tiberio Becucci</v>
      </c>
    </row>
    <row r="233" spans="1:7" ht="12.75" customHeight="1">
      <c r="A233" s="133" t="s">
        <v>849</v>
      </c>
      <c r="B233" s="133">
        <v>13</v>
      </c>
      <c r="C233" s="143" t="str">
        <f>Open!A101</f>
        <v>Justin Leroy</v>
      </c>
      <c r="D233" s="143" t="str">
        <f>Open!B101</f>
        <v>Simone Bertelli</v>
      </c>
      <c r="E233" s="143">
        <v>1</v>
      </c>
      <c r="F233" s="143">
        <v>6</v>
      </c>
      <c r="G233" s="143" t="str">
        <f>Open!N101</f>
        <v>Matteo Ciccarelli</v>
      </c>
    </row>
    <row r="234" spans="1:7" ht="12.75" customHeight="1">
      <c r="A234" s="133" t="s">
        <v>849</v>
      </c>
      <c r="B234" s="133">
        <v>14</v>
      </c>
      <c r="C234" s="143" t="str">
        <f>Open!A102</f>
        <v>Luca Ciabattoni</v>
      </c>
      <c r="D234" s="143" t="str">
        <f>Open!B102</f>
        <v>Pierpaolo Murabito</v>
      </c>
      <c r="E234" s="143">
        <v>1</v>
      </c>
      <c r="F234" s="143">
        <v>2</v>
      </c>
      <c r="G234" s="143" t="str">
        <f>Open!N102</f>
        <v>Marcus Tilgner</v>
      </c>
    </row>
    <row r="235" spans="1:7" ht="12.75" customHeight="1">
      <c r="A235" s="133" t="s">
        <v>850</v>
      </c>
      <c r="B235" s="133">
        <v>15</v>
      </c>
      <c r="C235" s="143" t="str">
        <f>Open!A115</f>
        <v>Emanuele Licheri</v>
      </c>
      <c r="D235" s="143" t="str">
        <f>Open!B115</f>
        <v>Massimo Santini</v>
      </c>
      <c r="E235" s="143">
        <v>8</v>
      </c>
      <c r="F235" s="143">
        <v>0</v>
      </c>
      <c r="G235" s="143" t="str">
        <f>Open!N115</f>
        <v>Marcello Bodin de Chatelard</v>
      </c>
    </row>
    <row r="236" spans="1:7" ht="12.75" customHeight="1">
      <c r="A236" s="133" t="s">
        <v>850</v>
      </c>
      <c r="B236" s="133">
        <v>16</v>
      </c>
      <c r="C236" s="143" t="str">
        <f>Open!A116</f>
        <v>Paul Naszalyi</v>
      </c>
      <c r="D236" s="143" t="str">
        <f>Open!B116</f>
        <v>Alberto Recano</v>
      </c>
      <c r="E236" s="143">
        <v>1</v>
      </c>
      <c r="F236" s="143">
        <v>1</v>
      </c>
      <c r="G236" s="143" t="str">
        <f>Open!N116</f>
        <v>Saverio Ferrante</v>
      </c>
    </row>
    <row r="237" spans="1:7" ht="12.75" customHeight="1">
      <c r="A237" s="133" t="s">
        <v>851</v>
      </c>
      <c r="B237" s="133">
        <v>17</v>
      </c>
      <c r="C237" s="143" t="str">
        <f>Open!A129</f>
        <v>Mongi Rouis</v>
      </c>
      <c r="D237" s="143" t="str">
        <f>Open!B129</f>
        <v>Adrianio Potecchi</v>
      </c>
      <c r="E237" s="143">
        <v>6</v>
      </c>
      <c r="F237" s="143">
        <v>1</v>
      </c>
      <c r="G237" s="143" t="str">
        <f>Open!N129</f>
        <v>Paolo Zambello</v>
      </c>
    </row>
    <row r="238" spans="1:7" ht="12.75" customHeight="1">
      <c r="A238" s="133" t="s">
        <v>851</v>
      </c>
      <c r="B238" s="133">
        <v>18</v>
      </c>
      <c r="C238" s="143" t="str">
        <f>Open!A130</f>
        <v>Alessandro Mastropasqua</v>
      </c>
      <c r="D238" s="143" t="str">
        <f>Open!B130</f>
        <v>Enrico Giannarelli</v>
      </c>
      <c r="E238" s="143">
        <v>2</v>
      </c>
      <c r="F238" s="143">
        <v>2</v>
      </c>
      <c r="G238" s="143" t="str">
        <f>Open!N130</f>
        <v>Marco Bonciani</v>
      </c>
    </row>
    <row r="239" spans="1:7" ht="12.75" customHeight="1">
      <c r="A239" s="133" t="s">
        <v>852</v>
      </c>
      <c r="B239" s="133">
        <v>19</v>
      </c>
      <c r="C239" s="143" t="str">
        <f>Veterani!A17</f>
        <v>Antonio Montaño</v>
      </c>
      <c r="D239" s="143" t="str">
        <f>Veterani!B17</f>
        <v>Marco Trevisan</v>
      </c>
      <c r="E239" s="143">
        <v>7</v>
      </c>
      <c r="F239" s="143">
        <v>0</v>
      </c>
      <c r="G239" s="143" t="str">
        <f>Veterani!N17</f>
        <v>Claudio Dogali</v>
      </c>
    </row>
    <row r="240" spans="1:7" ht="12.75" customHeight="1">
      <c r="A240" s="133" t="s">
        <v>852</v>
      </c>
      <c r="B240" s="133">
        <v>20</v>
      </c>
      <c r="C240" s="143" t="str">
        <f>Veterani!A18</f>
        <v>Karl-Heinz Haider</v>
      </c>
      <c r="D240" s="143" t="str">
        <f>Veterani!B18</f>
        <v>Fabio Stellato</v>
      </c>
      <c r="E240" s="143">
        <v>2</v>
      </c>
      <c r="F240" s="143">
        <v>1</v>
      </c>
      <c r="G240" s="143" t="str">
        <f>Veterani!N18</f>
        <v>Mario Camilleri</v>
      </c>
    </row>
    <row r="241" spans="1:7" ht="12.75" customHeight="1">
      <c r="A241" s="133" t="s">
        <v>853</v>
      </c>
      <c r="B241" s="133">
        <v>21</v>
      </c>
      <c r="C241" s="143" t="str">
        <f>Veterani!A31</f>
        <v>Gianfranco Calonico</v>
      </c>
      <c r="D241" s="143" t="str">
        <f>Veterani!B31</f>
        <v>Giorgio Manfioletti</v>
      </c>
      <c r="E241" s="143">
        <v>4</v>
      </c>
      <c r="F241" s="143">
        <v>0</v>
      </c>
      <c r="G241" s="143" t="str">
        <f>Veterani!N31</f>
        <v>Andres Jung Senior</v>
      </c>
    </row>
    <row r="242" spans="1:7" ht="12.75" customHeight="1">
      <c r="A242" s="133" t="s">
        <v>853</v>
      </c>
      <c r="B242" s="133">
        <v>22</v>
      </c>
      <c r="C242" s="143" t="str">
        <f>Veterani!A32</f>
        <v>Titi Giaux</v>
      </c>
      <c r="D242" s="143" t="str">
        <f>Veterani!B32</f>
        <v>Massimiliano Schiavone</v>
      </c>
      <c r="E242" s="143">
        <v>2</v>
      </c>
      <c r="F242" s="143">
        <v>5</v>
      </c>
      <c r="G242" s="143" t="str">
        <f>Veterani!N32</f>
        <v>Luca Bisio</v>
      </c>
    </row>
    <row r="243" spans="1:7" ht="12.75" customHeight="1">
      <c r="A243" s="133" t="s">
        <v>854</v>
      </c>
      <c r="B243" s="133">
        <v>23</v>
      </c>
      <c r="C243" s="143" t="str">
        <f>Veterani!A45</f>
        <v>Daniel Scheen</v>
      </c>
      <c r="D243" s="143" t="str">
        <f>Veterani!B45</f>
        <v>Massimo Conti</v>
      </c>
      <c r="E243" s="143">
        <v>4</v>
      </c>
      <c r="F243" s="143">
        <v>1</v>
      </c>
      <c r="G243" s="143" t="str">
        <f>Veterani!N45</f>
        <v>Lucio Canicchio</v>
      </c>
    </row>
    <row r="244" spans="1:7" ht="12.75" customHeight="1">
      <c r="A244" s="133" t="s">
        <v>854</v>
      </c>
      <c r="B244" s="133">
        <v>24</v>
      </c>
      <c r="C244" s="143" t="str">
        <f>Veterani!A46</f>
        <v>Gianfranco Mastrantuono</v>
      </c>
      <c r="D244" s="143" t="str">
        <f>Veterani!B46</f>
        <v>Thomas Vulpes</v>
      </c>
      <c r="E244" s="143">
        <v>5</v>
      </c>
      <c r="F244" s="143">
        <v>1</v>
      </c>
      <c r="G244" s="143" t="str">
        <f>Veterani!N46</f>
        <v>Thierry Vivron</v>
      </c>
    </row>
    <row r="245" spans="1:7" ht="12.75" customHeight="1">
      <c r="A245" s="133" t="s">
        <v>855</v>
      </c>
      <c r="B245" s="133">
        <v>25</v>
      </c>
      <c r="C245" s="143" t="str">
        <f>Veterani!A59</f>
        <v>Gunther Bamberzky</v>
      </c>
      <c r="D245" s="143" t="str">
        <f>Veterani!B59</f>
        <v>Gianfranco Savastio</v>
      </c>
      <c r="E245" s="143">
        <v>3</v>
      </c>
      <c r="F245" s="143">
        <v>0</v>
      </c>
      <c r="G245" s="143" t="str">
        <f>Veterani!N59</f>
        <v>Nico Lucchesi</v>
      </c>
    </row>
    <row r="246" spans="1:7" ht="12.75" customHeight="1">
      <c r="A246" s="133" t="s">
        <v>855</v>
      </c>
      <c r="B246" s="133">
        <v>26</v>
      </c>
      <c r="C246" s="143" t="str">
        <f>Veterani!A60</f>
        <v>Carlo Alessi</v>
      </c>
      <c r="D246" s="143" t="str">
        <f>Veterani!B60</f>
        <v>Luis D. Lòpez</v>
      </c>
      <c r="E246" s="143">
        <v>0</v>
      </c>
      <c r="F246" s="143">
        <v>1</v>
      </c>
      <c r="G246" s="143" t="str">
        <f>Veterani!N60</f>
        <v>Giuseppe Battaglia</v>
      </c>
    </row>
    <row r="247" spans="1:7" ht="12.75" customHeight="1">
      <c r="A247" s="133" t="s">
        <v>856</v>
      </c>
      <c r="B247" s="133">
        <v>27</v>
      </c>
      <c r="C247" s="143" t="str">
        <f>Veterani!A73</f>
        <v>Vicenç Prats</v>
      </c>
      <c r="D247" s="143" t="str">
        <f>Veterani!B73</f>
        <v>Filippo Sella</v>
      </c>
      <c r="E247" s="143">
        <v>1</v>
      </c>
      <c r="F247" s="143">
        <v>1</v>
      </c>
      <c r="G247" s="143" t="str">
        <f>Veterani!N73</f>
        <v>Manfred Pawlica</v>
      </c>
    </row>
    <row r="248" spans="1:7" ht="12.75" customHeight="1">
      <c r="A248" s="133" t="s">
        <v>856</v>
      </c>
      <c r="B248" s="133">
        <v>28</v>
      </c>
      <c r="C248" s="143" t="str">
        <f>Veterani!A74</f>
        <v>Eric Naszalyi</v>
      </c>
      <c r="D248" s="143" t="str">
        <f>Veterani!B74</f>
        <v>Riccardo Marinucci</v>
      </c>
      <c r="E248" s="143">
        <v>6</v>
      </c>
      <c r="F248" s="143">
        <v>2</v>
      </c>
      <c r="G248" s="143" t="str">
        <f>Veterani!N74</f>
        <v>Massimiliano Croatti</v>
      </c>
    </row>
    <row r="249" spans="1:7" ht="12.75" customHeight="1">
      <c r="A249" s="133" t="s">
        <v>857</v>
      </c>
      <c r="B249" s="133">
        <v>29</v>
      </c>
      <c r="C249" s="143" t="str">
        <f>Veterani!A87</f>
        <v>Jason Pisani</v>
      </c>
      <c r="D249" s="143" t="str">
        <f>Veterani!B87</f>
        <v>Andrea Morosini</v>
      </c>
      <c r="E249" s="143">
        <v>7</v>
      </c>
      <c r="F249" s="143">
        <v>0</v>
      </c>
      <c r="G249" s="143" t="str">
        <f>Veterani!N87</f>
        <v>Hans Ruf</v>
      </c>
    </row>
    <row r="250" spans="1:7" ht="12.75" customHeight="1">
      <c r="A250" s="133" t="s">
        <v>857</v>
      </c>
      <c r="B250" s="133">
        <v>30</v>
      </c>
      <c r="C250" s="143" t="str">
        <f>Veterani!A88</f>
        <v>Ferran Coll</v>
      </c>
      <c r="D250" s="143" t="str">
        <f>Veterani!B88</f>
        <v>Claudio Colpani</v>
      </c>
      <c r="E250" s="143">
        <v>1</v>
      </c>
      <c r="F250" s="143">
        <v>1</v>
      </c>
      <c r="G250" s="143" t="str">
        <f>Veterani!N88</f>
        <v>Pietro Bonfante</v>
      </c>
    </row>
    <row r="251" spans="1:7" ht="12.75" customHeight="1">
      <c r="A251" s="133" t="s">
        <v>839</v>
      </c>
      <c r="B251" s="133">
        <v>31</v>
      </c>
      <c r="C251" s="143" t="str">
        <f>Under19!A22</f>
        <v>Corentin Wauthy</v>
      </c>
      <c r="D251" s="143" t="str">
        <f>Under19!B22</f>
        <v>Nico Pretzel</v>
      </c>
      <c r="E251" s="143">
        <v>2</v>
      </c>
      <c r="F251" s="143">
        <v>0</v>
      </c>
      <c r="G251" s="143" t="str">
        <f>Under19!N22</f>
        <v>Thèo Modeste</v>
      </c>
    </row>
    <row r="252" spans="1:7" ht="12.75" customHeight="1">
      <c r="A252" s="133" t="s">
        <v>839</v>
      </c>
      <c r="B252" s="133">
        <v>32</v>
      </c>
      <c r="C252" s="143" t="str">
        <f>Under19!A23</f>
        <v>Filippo Cubeta</v>
      </c>
      <c r="D252" s="143" t="str">
        <f>Under19!B23</f>
        <v>Alessandro Natoli</v>
      </c>
      <c r="E252" s="143">
        <v>7</v>
      </c>
      <c r="F252" s="143">
        <v>2</v>
      </c>
      <c r="G252" s="143" t="str">
        <f>Under19!N23</f>
        <v>Jurgen Balzan</v>
      </c>
    </row>
    <row r="253" spans="1:7" ht="12.75" customHeight="1">
      <c r="A253" s="133" t="s">
        <v>858</v>
      </c>
      <c r="B253" s="133">
        <v>33</v>
      </c>
      <c r="C253" s="143" t="str">
        <f>Under15!A17</f>
        <v>Riccardo Natoli</v>
      </c>
      <c r="D253" s="143" t="str">
        <f>Under15!B17</f>
        <v>Gabriele Cavalli</v>
      </c>
      <c r="E253" s="143">
        <v>4</v>
      </c>
      <c r="F253" s="143">
        <v>1</v>
      </c>
      <c r="G253" s="143" t="str">
        <f>Under15!N17</f>
        <v>Moritz Jung</v>
      </c>
    </row>
    <row r="254" spans="1:7" ht="12.75" customHeight="1">
      <c r="A254" s="133" t="s">
        <v>858</v>
      </c>
      <c r="B254" s="133">
        <v>34</v>
      </c>
      <c r="C254" s="143" t="str">
        <f>Under15!A18</f>
        <v>Riccardo Marangoni</v>
      </c>
      <c r="D254" s="143" t="str">
        <f>Under15!B18</f>
        <v>Lorenzo Lazzaretti</v>
      </c>
      <c r="E254" s="143">
        <v>4</v>
      </c>
      <c r="F254" s="143">
        <v>1</v>
      </c>
      <c r="G254" s="143" t="str">
        <f>Under15!N18</f>
        <v>Rocco Morganelli</v>
      </c>
    </row>
    <row r="255" spans="1:7" ht="12.75" customHeight="1">
      <c r="A255" s="133" t="s">
        <v>859</v>
      </c>
      <c r="B255" s="133">
        <v>35</v>
      </c>
      <c r="C255" s="143" t="str">
        <f>Ladies!A18</f>
        <v>Paola Forlani</v>
      </c>
      <c r="D255" s="143" t="str">
        <f>Ladies!B18</f>
        <v>Giulia Brillantino</v>
      </c>
      <c r="E255" s="143">
        <v>3</v>
      </c>
      <c r="F255" s="143">
        <v>0</v>
      </c>
      <c r="G255" s="143" t="str">
        <f>Ladies!N18</f>
        <v>Christian Fricano</v>
      </c>
    </row>
    <row r="256" spans="1:7" ht="12.75" customHeight="1">
      <c r="A256" s="133" t="s">
        <v>859</v>
      </c>
      <c r="B256" s="133">
        <v>36</v>
      </c>
      <c r="C256" s="143" t="str">
        <f>Ladies!A19</f>
        <v>Bettina Lenz-Exler</v>
      </c>
      <c r="D256" s="143" t="str">
        <f>Ladies!B19</f>
        <v>Stefka Radkova</v>
      </c>
      <c r="E256" s="143">
        <v>5</v>
      </c>
      <c r="F256" s="143">
        <v>0</v>
      </c>
      <c r="G256" s="143" t="str">
        <f>Ladies!N19</f>
        <v>Ludovico Barcellona</v>
      </c>
    </row>
    <row r="257" spans="1:8" ht="12.75" customHeight="1">
      <c r="B257" s="133"/>
    </row>
    <row r="258" spans="1:8" ht="12.75" customHeight="1">
      <c r="A258" s="304" t="s">
        <v>782</v>
      </c>
      <c r="B258" s="304"/>
      <c r="C258" s="304"/>
      <c r="D258" s="304"/>
      <c r="E258" s="304"/>
      <c r="F258" s="304"/>
      <c r="G258" s="304"/>
    </row>
    <row r="259" spans="1:8" ht="12.75" customHeight="1">
      <c r="A259" s="304"/>
      <c r="B259" s="304"/>
      <c r="C259" s="304"/>
      <c r="D259" s="304"/>
      <c r="E259" s="304"/>
      <c r="F259" s="304"/>
      <c r="G259" s="304"/>
    </row>
    <row r="260" spans="1:8" ht="12.75" customHeight="1"/>
    <row r="261" spans="1:8" ht="12.75" customHeight="1">
      <c r="A261" s="302" t="s">
        <v>864</v>
      </c>
      <c r="B261" s="302"/>
      <c r="C261" s="302"/>
      <c r="D261" s="302"/>
      <c r="E261" s="302"/>
      <c r="F261" s="302"/>
      <c r="G261" s="302"/>
    </row>
    <row r="262" spans="1:8" ht="12.75" customHeight="1">
      <c r="A262" s="231" t="s">
        <v>784</v>
      </c>
      <c r="B262" s="231" t="s">
        <v>785</v>
      </c>
      <c r="C262" s="276" t="s">
        <v>764</v>
      </c>
      <c r="D262" s="276" t="s">
        <v>765</v>
      </c>
      <c r="E262" s="303" t="s">
        <v>543</v>
      </c>
      <c r="F262" s="303"/>
      <c r="G262" s="276" t="s">
        <v>544</v>
      </c>
    </row>
    <row r="263" spans="1:8" ht="12.75" customHeight="1">
      <c r="A263" s="133" t="s">
        <v>865</v>
      </c>
      <c r="B263" s="133">
        <v>1</v>
      </c>
      <c r="C263" s="153" t="str">
        <f>Open!A274</f>
        <v>Sergio Ramos</v>
      </c>
      <c r="D263" s="153" t="str">
        <f>Open!B274</f>
        <v>Marcello Bodin de Chatelard</v>
      </c>
      <c r="E263" s="143">
        <v>5</v>
      </c>
      <c r="F263" s="143">
        <v>1</v>
      </c>
      <c r="G263" s="153" t="str">
        <f>Open!N274</f>
        <v>Alex Iorio</v>
      </c>
    </row>
    <row r="264" spans="1:8" ht="12.75" customHeight="1">
      <c r="A264" s="133" t="s">
        <v>865</v>
      </c>
      <c r="B264" s="133">
        <v>2</v>
      </c>
      <c r="C264" s="153" t="str">
        <f>Open!A275</f>
        <v>Alessandro Mastropasqua</v>
      </c>
      <c r="D264" s="153" t="str">
        <f>Open!B275</f>
        <v>Marco Bonciani</v>
      </c>
      <c r="E264" s="143">
        <v>1</v>
      </c>
      <c r="F264" s="143">
        <v>0</v>
      </c>
      <c r="G264" s="153" t="str">
        <f>Open!N275</f>
        <v>Luca Zambello</v>
      </c>
    </row>
    <row r="265" spans="1:8" ht="12.75" customHeight="1">
      <c r="A265" s="133" t="s">
        <v>865</v>
      </c>
      <c r="B265" s="133">
        <v>3</v>
      </c>
      <c r="C265" s="153" t="str">
        <f>Open!A276</f>
        <v>Bjorn Kegenbein</v>
      </c>
      <c r="D265" s="153" t="str">
        <f>Open!B276</f>
        <v>Florian Giaux</v>
      </c>
      <c r="E265" s="143">
        <v>4</v>
      </c>
      <c r="F265" s="143">
        <v>2</v>
      </c>
      <c r="G265" s="153" t="str">
        <f>Open!N276</f>
        <v>Axel Donval</v>
      </c>
    </row>
    <row r="266" spans="1:8" ht="12.75" customHeight="1">
      <c r="A266" s="133" t="s">
        <v>865</v>
      </c>
      <c r="B266" s="133">
        <v>4</v>
      </c>
      <c r="C266" s="153" t="str">
        <f>Open!A277</f>
        <v>Maurizio Jon Scotta</v>
      </c>
      <c r="D266" s="153" t="str">
        <f>Open!B277</f>
        <v>Rosario Ifrigerio</v>
      </c>
      <c r="E266" s="143">
        <v>2</v>
      </c>
      <c r="F266" s="143">
        <v>1</v>
      </c>
      <c r="G266" s="153" t="str">
        <f>Open!N277</f>
        <v>Juan Noguera</v>
      </c>
      <c r="H266" s="135" t="s">
        <v>866</v>
      </c>
    </row>
    <row r="267" spans="1:8" ht="12.75" customHeight="1">
      <c r="A267" s="133" t="s">
        <v>865</v>
      </c>
      <c r="B267" s="133">
        <v>5</v>
      </c>
      <c r="C267" s="153" t="str">
        <f>Open!A278</f>
        <v>Alberto Recano</v>
      </c>
      <c r="D267" s="153" t="str">
        <f>Open!B278</f>
        <v>Carlo Ciraolo</v>
      </c>
      <c r="E267" s="143">
        <v>4</v>
      </c>
      <c r="F267" s="143">
        <v>3</v>
      </c>
      <c r="G267" s="153" t="str">
        <f>Open!N278</f>
        <v>Luca Colangelo</v>
      </c>
      <c r="H267" s="135" t="s">
        <v>866</v>
      </c>
    </row>
    <row r="268" spans="1:8" ht="12.75" customHeight="1">
      <c r="A268" s="133" t="s">
        <v>865</v>
      </c>
      <c r="B268" s="133">
        <v>6</v>
      </c>
      <c r="C268" s="153" t="str">
        <f>Open!A279</f>
        <v>Roderick Vassallo</v>
      </c>
      <c r="D268" s="153" t="str">
        <f>Open!B279</f>
        <v>Gerardo Patruno</v>
      </c>
      <c r="E268" s="143">
        <v>0</v>
      </c>
      <c r="F268" s="143">
        <v>3</v>
      </c>
      <c r="G268" s="153" t="str">
        <f>Open!N279</f>
        <v>Christian Haas</v>
      </c>
    </row>
    <row r="269" spans="1:8" ht="12.75" customHeight="1">
      <c r="A269" s="133" t="s">
        <v>867</v>
      </c>
      <c r="B269" s="133">
        <v>7</v>
      </c>
      <c r="C269" s="153" t="str">
        <f>Open!A333</f>
        <v>Giancarlo Cavanna Cavanna</v>
      </c>
      <c r="D269" s="153" t="str">
        <f>Open!B333</f>
        <v>Saverio Ferrante</v>
      </c>
      <c r="E269" s="143">
        <v>0</v>
      </c>
      <c r="F269" s="143">
        <v>3</v>
      </c>
      <c r="G269" s="153" t="str">
        <f>Open!N333</f>
        <v>Filippo Filippella</v>
      </c>
    </row>
    <row r="270" spans="1:8" ht="12.75" customHeight="1">
      <c r="A270" s="133" t="s">
        <v>867</v>
      </c>
      <c r="B270" s="133">
        <v>8</v>
      </c>
      <c r="C270" s="153" t="str">
        <f>Open!A334</f>
        <v>Adrianio Potecchi</v>
      </c>
      <c r="D270" s="153" t="str">
        <f>Open!B334</f>
        <v>Paolo Zambello</v>
      </c>
      <c r="E270" s="143">
        <v>1</v>
      </c>
      <c r="F270" s="143">
        <v>2</v>
      </c>
      <c r="G270" s="153" t="str">
        <f>Open!N334</f>
        <v>Daniele Di Cè</v>
      </c>
      <c r="H270" s="135" t="s">
        <v>868</v>
      </c>
    </row>
    <row r="271" spans="1:8" ht="12.75" customHeight="1">
      <c r="A271" s="133" t="s">
        <v>867</v>
      </c>
      <c r="B271" s="133">
        <v>9</v>
      </c>
      <c r="C271" s="153" t="str">
        <f>Open!A335</f>
        <v>Gàbor Baross</v>
      </c>
      <c r="D271" s="153" t="str">
        <f>Open!B335</f>
        <v>Daniele Lopresto</v>
      </c>
      <c r="E271" s="143">
        <v>2</v>
      </c>
      <c r="F271" s="143">
        <v>1</v>
      </c>
      <c r="G271" s="153" t="str">
        <f>Open!N335</f>
        <v>Vito De Benedictis</v>
      </c>
    </row>
    <row r="272" spans="1:8" ht="12.75" customHeight="1">
      <c r="A272" s="133" t="s">
        <v>867</v>
      </c>
      <c r="B272" s="133">
        <v>10</v>
      </c>
      <c r="C272" s="153" t="str">
        <f>Open!A336</f>
        <v>Ismaele Caurla</v>
      </c>
      <c r="D272" s="153" t="str">
        <f>Open!B336</f>
        <v>Tiberio Becucci</v>
      </c>
      <c r="E272" s="143">
        <v>3</v>
      </c>
      <c r="F272" s="143">
        <v>2</v>
      </c>
      <c r="G272" s="153" t="str">
        <f>Open!N336</f>
        <v>Raphael Pommier</v>
      </c>
      <c r="H272" s="135" t="s">
        <v>868</v>
      </c>
    </row>
    <row r="273" spans="1:8" ht="12.75" customHeight="1">
      <c r="A273" s="133" t="s">
        <v>867</v>
      </c>
      <c r="B273" s="133">
        <v>11</v>
      </c>
      <c r="C273" s="153" t="str">
        <f>Open!A337</f>
        <v>Massimo Santini</v>
      </c>
      <c r="D273" s="153" t="str">
        <f>Open!B337</f>
        <v>Mirco Pasquini</v>
      </c>
      <c r="E273" s="143">
        <v>0</v>
      </c>
      <c r="F273" s="143">
        <v>5</v>
      </c>
      <c r="G273" s="153" t="str">
        <f>Open!N337</f>
        <v>Alessandro Subazzoli</v>
      </c>
    </row>
    <row r="274" spans="1:8" ht="12.75" customHeight="1">
      <c r="A274" s="133" t="s">
        <v>867</v>
      </c>
      <c r="B274" s="133">
        <v>12</v>
      </c>
      <c r="C274" s="153" t="str">
        <f>Open!A338</f>
        <v>Riccardo Ferri</v>
      </c>
      <c r="D274" s="153" t="str">
        <f>Open!B338</f>
        <v>Michael Stolzenberg</v>
      </c>
      <c r="E274" s="143">
        <v>0</v>
      </c>
      <c r="F274" s="143">
        <v>5</v>
      </c>
      <c r="G274" s="153" t="str">
        <f>Open!N338</f>
        <v>Luca Martinelli</v>
      </c>
    </row>
    <row r="275" spans="1:8" ht="12.75" customHeight="1">
      <c r="A275" s="133" t="s">
        <v>869</v>
      </c>
      <c r="B275" s="133">
        <v>13</v>
      </c>
      <c r="C275" s="153" t="str">
        <f>Open!A343</f>
        <v>Giovanni Francavilla</v>
      </c>
      <c r="D275" s="153" t="str">
        <f>Open!B343</f>
        <v>Remy Lours</v>
      </c>
      <c r="E275" s="143">
        <v>0</v>
      </c>
      <c r="F275" s="143">
        <v>6</v>
      </c>
      <c r="G275" s="153" t="str">
        <f>Open!N343</f>
        <v>Mauro Petrini</v>
      </c>
    </row>
    <row r="276" spans="1:8" ht="12.75" customHeight="1">
      <c r="A276" s="133" t="s">
        <v>869</v>
      </c>
      <c r="B276" s="133">
        <v>14</v>
      </c>
      <c r="C276" s="153" t="str">
        <f>Open!A344</f>
        <v>Mongi Rouis</v>
      </c>
      <c r="D276" s="153" t="str">
        <f>Open!B344</f>
        <v>Massimo Di Cè</v>
      </c>
      <c r="E276" s="143">
        <v>4</v>
      </c>
      <c r="F276" s="143">
        <v>1</v>
      </c>
      <c r="G276" s="153" t="str">
        <f>Open!N344</f>
        <v>Augusto Vagnoni</v>
      </c>
    </row>
    <row r="277" spans="1:8" ht="12.75" customHeight="1">
      <c r="A277" s="133" t="s">
        <v>869</v>
      </c>
      <c r="B277" s="133">
        <v>15</v>
      </c>
      <c r="C277" s="153" t="str">
        <f>Open!A345</f>
        <v>Paul Naszalyi</v>
      </c>
      <c r="D277" s="153" t="str">
        <f>Open!B345</f>
        <v>Pierpaolo Murabito</v>
      </c>
      <c r="E277" s="143">
        <v>0</v>
      </c>
      <c r="F277" s="143">
        <v>2</v>
      </c>
      <c r="G277" s="153" t="str">
        <f>Open!N345</f>
        <v>Saverio Bari</v>
      </c>
    </row>
    <row r="278" spans="1:8" ht="12.75" customHeight="1">
      <c r="A278" s="133" t="s">
        <v>869</v>
      </c>
      <c r="B278" s="133">
        <v>16</v>
      </c>
      <c r="C278" s="153" t="str">
        <f>Open!A347</f>
        <v>Gabriele Casati</v>
      </c>
      <c r="D278" s="153" t="str">
        <f>Open!B347</f>
        <v>Tom Horn</v>
      </c>
      <c r="E278" s="143">
        <v>5</v>
      </c>
      <c r="F278" s="143">
        <v>0</v>
      </c>
      <c r="G278" s="153" t="str">
        <f>Open!N347</f>
        <v>William Dotto</v>
      </c>
    </row>
    <row r="279" spans="1:8" ht="12.75" customHeight="1">
      <c r="A279" s="133" t="s">
        <v>869</v>
      </c>
      <c r="B279" s="133">
        <v>17</v>
      </c>
      <c r="C279" s="153" t="str">
        <f>Open!A348</f>
        <v>Maurizio Brillantino</v>
      </c>
      <c r="D279" s="153" t="str">
        <f>Open!B348</f>
        <v>Paolo Bernardini</v>
      </c>
      <c r="E279" s="143">
        <v>4</v>
      </c>
      <c r="F279" s="143">
        <v>1</v>
      </c>
      <c r="G279" s="153" t="str">
        <f>Open!N348</f>
        <v>Jean-Marie Amberny</v>
      </c>
    </row>
    <row r="280" spans="1:8" ht="12.75" customHeight="1">
      <c r="A280" s="133" t="s">
        <v>869</v>
      </c>
      <c r="B280" s="133">
        <v>18</v>
      </c>
      <c r="C280" s="153" t="str">
        <f>Open!A351</f>
        <v>Cesare Natoli</v>
      </c>
      <c r="D280" s="153" t="str">
        <f>Open!B351</f>
        <v>Pier Luigi Signoretti</v>
      </c>
      <c r="E280" s="143">
        <v>0</v>
      </c>
      <c r="F280" s="143">
        <v>1</v>
      </c>
      <c r="G280" s="153" t="str">
        <f>Open!N351</f>
        <v>Luca Battista</v>
      </c>
    </row>
    <row r="281" spans="1:8" ht="12.75" customHeight="1">
      <c r="A281" s="133" t="s">
        <v>869</v>
      </c>
      <c r="B281" s="133">
        <v>19</v>
      </c>
      <c r="C281" s="153" t="str">
        <f>Open!A352</f>
        <v>Emanuele Funaro</v>
      </c>
      <c r="D281" s="153" t="str">
        <f>Open!B352</f>
        <v>Luca Pessini</v>
      </c>
      <c r="E281" s="143">
        <v>3</v>
      </c>
      <c r="F281" s="143">
        <v>1</v>
      </c>
      <c r="G281" s="153" t="s">
        <v>196</v>
      </c>
    </row>
    <row r="282" spans="1:8" ht="12.75" customHeight="1">
      <c r="A282" s="133" t="s">
        <v>869</v>
      </c>
      <c r="B282" s="133">
        <v>20</v>
      </c>
      <c r="C282" s="153" t="str">
        <f>Open!A354</f>
        <v>Luca Ciabattoni</v>
      </c>
      <c r="D282" s="153" t="str">
        <f>Open!B354</f>
        <v>Fernando Gomez</v>
      </c>
      <c r="E282" s="143">
        <v>2</v>
      </c>
      <c r="F282" s="143">
        <v>3</v>
      </c>
      <c r="G282" s="153" t="str">
        <f>Open!N354</f>
        <v>Vicenç Prats</v>
      </c>
    </row>
    <row r="283" spans="1:8" ht="12.75" customHeight="1">
      <c r="A283" s="133" t="s">
        <v>869</v>
      </c>
      <c r="B283" s="133">
        <v>21</v>
      </c>
      <c r="C283" s="153" t="str">
        <f>Open!A355</f>
        <v>Francesco Gori</v>
      </c>
      <c r="D283" s="153" t="str">
        <f>Open!B355</f>
        <v>Luca Converti</v>
      </c>
      <c r="E283" s="143">
        <v>0</v>
      </c>
      <c r="F283" s="143">
        <v>1</v>
      </c>
      <c r="G283" s="153" t="str">
        <f>Open!N355</f>
        <v>Joseph Mifsud</v>
      </c>
      <c r="H283" s="135" t="s">
        <v>870</v>
      </c>
    </row>
    <row r="284" spans="1:8" ht="12.75" customHeight="1">
      <c r="A284" s="133" t="s">
        <v>869</v>
      </c>
      <c r="B284" s="133">
        <v>22</v>
      </c>
      <c r="C284" s="153" t="str">
        <f>Open!A356</f>
        <v>Raul Benita</v>
      </c>
      <c r="D284" s="153" t="str">
        <f>Open!B356</f>
        <v>Marcus Tilgner</v>
      </c>
      <c r="E284" s="143">
        <v>3</v>
      </c>
      <c r="F284" s="143">
        <v>1</v>
      </c>
      <c r="G284" s="153" t="str">
        <f>Open!N356</f>
        <v>Alessio Tacchia</v>
      </c>
    </row>
    <row r="285" spans="1:8" ht="12.75" customHeight="1">
      <c r="A285" s="133" t="s">
        <v>871</v>
      </c>
      <c r="B285" s="133">
        <v>23</v>
      </c>
      <c r="C285" s="143" t="str">
        <f>Veterani!A202</f>
        <v>Thomas Vulpes</v>
      </c>
      <c r="D285" s="143" t="str">
        <f>Veterani!B202</f>
        <v>Andres Jung Senior</v>
      </c>
      <c r="E285" s="143">
        <v>0</v>
      </c>
      <c r="F285" s="143">
        <v>5</v>
      </c>
      <c r="G285" s="143" t="str">
        <f>Veterani!N202</f>
        <v>Antonio Montaño</v>
      </c>
    </row>
    <row r="286" spans="1:8" ht="12.75" customHeight="1">
      <c r="A286" s="133" t="s">
        <v>871</v>
      </c>
      <c r="B286" s="133">
        <v>24</v>
      </c>
      <c r="C286" s="143" t="str">
        <f>Veterani!A203</f>
        <v>Giorgio Manfioletti</v>
      </c>
      <c r="D286" s="143" t="str">
        <f>Veterani!B203</f>
        <v>Klaus Fritz</v>
      </c>
      <c r="E286" s="143">
        <v>2</v>
      </c>
      <c r="F286" s="143">
        <v>0</v>
      </c>
      <c r="G286" s="143" t="str">
        <f>Veterani!N203</f>
        <v>Karl-Heinz Haider</v>
      </c>
    </row>
    <row r="287" spans="1:8" ht="12.75" customHeight="1">
      <c r="A287" s="133" t="s">
        <v>871</v>
      </c>
      <c r="B287" s="133">
        <v>25</v>
      </c>
      <c r="C287" s="143" t="str">
        <f>Veterani!A204</f>
        <v>Andrea Morosini</v>
      </c>
      <c r="D287" s="143" t="str">
        <f>Veterani!B204</f>
        <v>Nico Lucchesi</v>
      </c>
      <c r="E287" s="143">
        <v>0</v>
      </c>
      <c r="F287" s="143">
        <v>3</v>
      </c>
      <c r="G287" s="143" t="str">
        <f>Veterani!N204</f>
        <v>Gianfranco Calonico</v>
      </c>
    </row>
    <row r="288" spans="1:8" ht="12.75" customHeight="1">
      <c r="A288" s="133" t="s">
        <v>871</v>
      </c>
      <c r="B288" s="133">
        <v>26</v>
      </c>
      <c r="C288" s="143" t="str">
        <f>Veterani!A205</f>
        <v>Marco Trevisan</v>
      </c>
      <c r="D288" s="143" t="str">
        <f>Veterani!B205</f>
        <v>Francesco Riccobene</v>
      </c>
      <c r="E288" s="143">
        <v>2</v>
      </c>
      <c r="F288" s="143">
        <v>1</v>
      </c>
      <c r="G288" s="143" t="str">
        <f>Veterani!N205</f>
        <v>Massimiliano Schiavone</v>
      </c>
    </row>
    <row r="289" spans="1:7" ht="12.75" customHeight="1">
      <c r="A289" s="133" t="s">
        <v>871</v>
      </c>
      <c r="B289" s="133">
        <v>27</v>
      </c>
      <c r="C289" s="143" t="str">
        <f>Veterani!A206</f>
        <v>Thierry Vivron</v>
      </c>
      <c r="D289" s="143" t="str">
        <f>Veterani!B206</f>
        <v>Riccardo Marinucci</v>
      </c>
      <c r="E289" s="143">
        <v>5</v>
      </c>
      <c r="F289" s="143">
        <v>0</v>
      </c>
      <c r="G289" s="143" t="str">
        <f>Veterani!N206</f>
        <v>Daniel Scheen</v>
      </c>
    </row>
    <row r="290" spans="1:7" ht="12.75" customHeight="1">
      <c r="A290" s="133" t="s">
        <v>871</v>
      </c>
      <c r="B290" s="133">
        <v>28</v>
      </c>
      <c r="C290" s="143" t="str">
        <f>Veterani!A207</f>
        <v>Gianfranco Savastio</v>
      </c>
      <c r="D290" s="143" t="str">
        <f>Veterani!B207</f>
        <v>Hans Ruf</v>
      </c>
      <c r="E290" s="143">
        <v>3</v>
      </c>
      <c r="F290" s="143">
        <v>0</v>
      </c>
      <c r="G290" s="143" t="str">
        <f>Veterani!N207</f>
        <v>Gianfranco Mastrantuono</v>
      </c>
    </row>
    <row r="291" spans="1:7" ht="12.75" customHeight="1">
      <c r="A291" s="133" t="s">
        <v>840</v>
      </c>
      <c r="B291" s="133">
        <v>29</v>
      </c>
      <c r="C291" s="153" t="str">
        <f>Under19!A41</f>
        <v>Thèo Modeste</v>
      </c>
      <c r="D291" s="153" t="str">
        <f>Under19!B41</f>
        <v>Rocco Morganelli</v>
      </c>
      <c r="E291" s="143">
        <v>5</v>
      </c>
      <c r="F291" s="143">
        <v>1</v>
      </c>
      <c r="G291" s="153" t="str">
        <f>Under19!N41</f>
        <v>Leonardo Giudice</v>
      </c>
    </row>
    <row r="292" spans="1:7" ht="12.75" customHeight="1">
      <c r="A292" s="133" t="s">
        <v>840</v>
      </c>
      <c r="B292" s="133">
        <v>30</v>
      </c>
      <c r="C292" s="153" t="str">
        <f>Under19!A42</f>
        <v>Alessandro Amatelli</v>
      </c>
      <c r="D292" s="153" t="str">
        <f>Under19!B42</f>
        <v>Moritz Jung</v>
      </c>
      <c r="E292" s="143">
        <v>4</v>
      </c>
      <c r="F292" s="143">
        <v>2</v>
      </c>
      <c r="G292" s="153" t="str">
        <f>Under19!N42</f>
        <v>Corentin Wauthy</v>
      </c>
    </row>
    <row r="293" spans="1:7" ht="12.75" customHeight="1">
      <c r="A293" s="133" t="s">
        <v>841</v>
      </c>
      <c r="B293" s="133">
        <v>31</v>
      </c>
      <c r="C293" s="153" t="str">
        <f>Under12!A20</f>
        <v>Francesco Tozzi</v>
      </c>
      <c r="D293" s="153" t="str">
        <f>Under12!B20</f>
        <v>Christian Fricano</v>
      </c>
      <c r="E293" s="143">
        <v>2</v>
      </c>
      <c r="F293" s="143">
        <v>1</v>
      </c>
      <c r="G293" s="153" t="str">
        <f>Under12!N20</f>
        <v>da definire</v>
      </c>
    </row>
    <row r="294" spans="1:7" ht="12.75" customHeight="1">
      <c r="A294" s="133" t="s">
        <v>841</v>
      </c>
      <c r="B294" s="133">
        <v>32</v>
      </c>
      <c r="C294" s="153" t="str">
        <f>Under12!A21</f>
        <v>Ludovico Barcellona</v>
      </c>
      <c r="D294" s="153" t="str">
        <f>Under12!B21</f>
        <v>Pietro Gatti</v>
      </c>
      <c r="E294" s="143">
        <v>3</v>
      </c>
      <c r="F294" s="143">
        <v>0</v>
      </c>
      <c r="G294" s="153" t="str">
        <f>Under12!N21</f>
        <v>da definire</v>
      </c>
    </row>
    <row r="295" spans="1:7" ht="12.75" customHeight="1">
      <c r="A295" s="133" t="s">
        <v>859</v>
      </c>
      <c r="B295" s="133">
        <v>33</v>
      </c>
      <c r="C295" s="143" t="str">
        <f>Ladies!A20</f>
        <v>Giulia Brillantino</v>
      </c>
      <c r="D295" s="143" t="str">
        <f>Ladies!B20</f>
        <v>Bettina Lenz-Exler</v>
      </c>
      <c r="E295" s="143">
        <v>2</v>
      </c>
      <c r="F295" s="143">
        <v>2</v>
      </c>
      <c r="G295" s="143" t="str">
        <f>Ladies!N20</f>
        <v>Nico Pretzel</v>
      </c>
    </row>
    <row r="296" spans="1:7" ht="12.75" customHeight="1">
      <c r="A296" s="133" t="s">
        <v>859</v>
      </c>
      <c r="B296" s="133">
        <v>34</v>
      </c>
      <c r="C296" s="143" t="str">
        <f>Ladies!A21</f>
        <v>Daria Prazynski</v>
      </c>
      <c r="D296" s="143" t="str">
        <f>Ladies!B21</f>
        <v>Stefka Radkova</v>
      </c>
      <c r="E296" s="143">
        <v>0</v>
      </c>
      <c r="F296" s="143">
        <v>0</v>
      </c>
      <c r="G296" s="143" t="str">
        <f>Ladies!N21</f>
        <v>Alessandro Natoli</v>
      </c>
    </row>
    <row r="297" spans="1:7" ht="12.75" customHeight="1">
      <c r="A297" s="133"/>
    </row>
    <row r="298" spans="1:7" ht="12.75" customHeight="1">
      <c r="A298" s="304" t="s">
        <v>782</v>
      </c>
      <c r="B298" s="304"/>
      <c r="C298" s="304"/>
      <c r="D298" s="304"/>
      <c r="E298" s="304"/>
      <c r="F298" s="304"/>
      <c r="G298" s="304"/>
    </row>
    <row r="299" spans="1:7" ht="12.75" customHeight="1">
      <c r="A299" s="304"/>
      <c r="B299" s="304"/>
      <c r="C299" s="304"/>
      <c r="D299" s="304"/>
      <c r="E299" s="304"/>
      <c r="F299" s="304"/>
      <c r="G299" s="304"/>
    </row>
    <row r="300" spans="1:7" ht="12.75" customHeight="1"/>
    <row r="301" spans="1:7" ht="12.75" customHeight="1">
      <c r="A301" s="302" t="s">
        <v>872</v>
      </c>
      <c r="B301" s="302"/>
      <c r="C301" s="302"/>
      <c r="D301" s="302"/>
      <c r="E301" s="302"/>
      <c r="F301" s="302"/>
      <c r="G301" s="302"/>
    </row>
    <row r="302" spans="1:7" ht="12.75" customHeight="1">
      <c r="A302" s="231" t="s">
        <v>784</v>
      </c>
      <c r="B302" s="231" t="s">
        <v>785</v>
      </c>
      <c r="C302" s="276" t="s">
        <v>764</v>
      </c>
      <c r="D302" s="276" t="s">
        <v>765</v>
      </c>
      <c r="E302" s="303" t="s">
        <v>543</v>
      </c>
      <c r="F302" s="303"/>
      <c r="G302" s="276" t="s">
        <v>544</v>
      </c>
    </row>
    <row r="303" spans="1:7" ht="12.75" customHeight="1">
      <c r="A303" s="133" t="s">
        <v>873</v>
      </c>
      <c r="B303" s="133">
        <v>1</v>
      </c>
      <c r="C303" s="153" t="str">
        <f>Open!A283</f>
        <v>Juan Noguera</v>
      </c>
      <c r="D303" s="153" t="str">
        <f>Open!B283</f>
        <v>Sergio Ramos</v>
      </c>
      <c r="E303" s="143">
        <v>2</v>
      </c>
      <c r="F303" s="143">
        <v>1</v>
      </c>
      <c r="G303" s="153" t="str">
        <f>Open!N283</f>
        <v>Giovanni Francavilla</v>
      </c>
    </row>
    <row r="304" spans="1:7" ht="12.75" customHeight="1">
      <c r="A304" s="133" t="s">
        <v>873</v>
      </c>
      <c r="B304" s="133">
        <v>2</v>
      </c>
      <c r="C304" s="153" t="str">
        <f>Open!A284</f>
        <v>Massimo Cremona</v>
      </c>
      <c r="D304" s="153" t="str">
        <f>Open!B284</f>
        <v>Edoardo Bellotto</v>
      </c>
      <c r="E304" s="143">
        <v>5</v>
      </c>
      <c r="F304" s="143">
        <v>2</v>
      </c>
      <c r="G304" s="153" t="str">
        <f>Open!N284</f>
        <v>Marcello Bodin de Chatelard</v>
      </c>
    </row>
    <row r="305" spans="1:8" ht="12.75" customHeight="1">
      <c r="A305" s="133" t="s">
        <v>873</v>
      </c>
      <c r="B305" s="133">
        <v>3</v>
      </c>
      <c r="C305" s="153" t="str">
        <f>Open!A285</f>
        <v>Enrico Giannarelli</v>
      </c>
      <c r="D305" s="153" t="str">
        <f>Open!B285</f>
        <v>Mauro Salvati</v>
      </c>
      <c r="E305" s="143">
        <v>2</v>
      </c>
      <c r="F305" s="143">
        <v>5</v>
      </c>
      <c r="G305" s="153" t="str">
        <f>Open!N285</f>
        <v>Marco Bonciani</v>
      </c>
    </row>
    <row r="306" spans="1:8" ht="12.75" customHeight="1">
      <c r="A306" s="133" t="s">
        <v>873</v>
      </c>
      <c r="B306" s="133">
        <v>4</v>
      </c>
      <c r="C306" s="153" t="str">
        <f>Open!A286</f>
        <v>Emanuele Licheri</v>
      </c>
      <c r="D306" s="153" t="str">
        <f>Open!B286</f>
        <v>Justin Leroy</v>
      </c>
      <c r="E306" s="143">
        <v>2</v>
      </c>
      <c r="F306" s="143">
        <v>1</v>
      </c>
      <c r="G306" s="153" t="str">
        <f>Open!N286</f>
        <v>Florian Giaux</v>
      </c>
    </row>
    <row r="307" spans="1:8" ht="12.75" customHeight="1">
      <c r="A307" s="133" t="s">
        <v>873</v>
      </c>
      <c r="B307" s="133">
        <v>5</v>
      </c>
      <c r="C307" s="153" t="str">
        <f>Open!A287</f>
        <v>Massimiliano Nastasi</v>
      </c>
      <c r="D307" s="153" t="str">
        <f>Open!B287</f>
        <v>Alessandro Mastropasqua</v>
      </c>
      <c r="E307" s="143">
        <v>7</v>
      </c>
      <c r="F307" s="143">
        <v>1</v>
      </c>
      <c r="G307" s="153" t="str">
        <f>Open!N287</f>
        <v>Rosario Ifrigerio</v>
      </c>
    </row>
    <row r="308" spans="1:8" ht="12.75" customHeight="1">
      <c r="A308" s="133" t="s">
        <v>873</v>
      </c>
      <c r="B308" s="133">
        <v>6</v>
      </c>
      <c r="C308" s="153" t="str">
        <f>Open!A288</f>
        <v>Alex Iorio</v>
      </c>
      <c r="D308" s="153" t="str">
        <f>Open!B288</f>
        <v>Augusto Vagnoni</v>
      </c>
      <c r="E308" s="143">
        <v>2</v>
      </c>
      <c r="F308" s="143">
        <v>1</v>
      </c>
      <c r="G308" s="153" t="str">
        <f>Open!N288</f>
        <v>Carlo Ciraolo</v>
      </c>
      <c r="H308" s="135" t="s">
        <v>868</v>
      </c>
    </row>
    <row r="309" spans="1:8" ht="12.75" customHeight="1">
      <c r="A309" s="133" t="s">
        <v>873</v>
      </c>
      <c r="B309" s="133">
        <v>7</v>
      </c>
      <c r="C309" s="153" t="str">
        <f>Open!A289</f>
        <v>Luca Zambello</v>
      </c>
      <c r="D309" s="153" t="str">
        <f>Open!B289</f>
        <v>Mauro Petrini</v>
      </c>
      <c r="E309" s="143">
        <v>6</v>
      </c>
      <c r="F309" s="143">
        <v>1</v>
      </c>
      <c r="G309" s="153" t="str">
        <f>Open!N289</f>
        <v>Roderick Vassallo</v>
      </c>
    </row>
    <row r="310" spans="1:8" ht="12.75" customHeight="1">
      <c r="A310" s="133" t="s">
        <v>873</v>
      </c>
      <c r="B310" s="133">
        <v>8</v>
      </c>
      <c r="C310" s="153" t="str">
        <f>Open!A290</f>
        <v>Saverio Bari</v>
      </c>
      <c r="D310" s="153" t="str">
        <f>Open!B290</f>
        <v>Bjorn Kegenbein</v>
      </c>
      <c r="E310" s="143">
        <v>3</v>
      </c>
      <c r="F310" s="143">
        <v>2</v>
      </c>
      <c r="G310" s="153" t="str">
        <f>Open!N290</f>
        <v>Massimo Di Cè</v>
      </c>
    </row>
    <row r="311" spans="1:8" ht="12.75" customHeight="1">
      <c r="A311" s="133" t="s">
        <v>873</v>
      </c>
      <c r="B311" s="133">
        <v>9</v>
      </c>
      <c r="C311" s="153" t="str">
        <f>Open!A291</f>
        <v>Christian Haas</v>
      </c>
      <c r="D311" s="153" t="str">
        <f>Open!B291</f>
        <v>Maurizio Jon Scotta</v>
      </c>
      <c r="E311" s="143">
        <v>6</v>
      </c>
      <c r="F311" s="143">
        <v>1</v>
      </c>
      <c r="G311" s="153" t="str">
        <f>Open!N291</f>
        <v>Paul Naszalyi</v>
      </c>
    </row>
    <row r="312" spans="1:8" ht="12.75" customHeight="1">
      <c r="A312" s="133" t="s">
        <v>873</v>
      </c>
      <c r="B312" s="133">
        <v>10</v>
      </c>
      <c r="C312" s="153" t="str">
        <f>Open!A292</f>
        <v>Axel Donval</v>
      </c>
      <c r="D312" s="153" t="str">
        <f>Open!B292</f>
        <v>Marco Midoro</v>
      </c>
      <c r="E312" s="143">
        <v>2</v>
      </c>
      <c r="F312" s="143">
        <v>3</v>
      </c>
      <c r="G312" s="153" t="s">
        <v>238</v>
      </c>
    </row>
    <row r="313" spans="1:8" ht="12.75" customHeight="1">
      <c r="A313" s="133" t="s">
        <v>873</v>
      </c>
      <c r="B313" s="133">
        <v>11</v>
      </c>
      <c r="C313" s="153" t="str">
        <f>Open!A293</f>
        <v>Jean-Marie Amberny</v>
      </c>
      <c r="D313" s="153" t="str">
        <f>Open!B293</f>
        <v>Vito De Benedictis</v>
      </c>
      <c r="E313" s="143">
        <v>3</v>
      </c>
      <c r="F313" s="143">
        <v>0</v>
      </c>
      <c r="G313" s="153" t="str">
        <f>Open!N293</f>
        <v>Paolo Bernardini</v>
      </c>
    </row>
    <row r="314" spans="1:8" ht="12.75" customHeight="1">
      <c r="A314" s="133" t="s">
        <v>873</v>
      </c>
      <c r="B314" s="133">
        <v>12</v>
      </c>
      <c r="C314" s="153" t="str">
        <f>Open!A294</f>
        <v>Wolfgang Leitner</v>
      </c>
      <c r="D314" s="153" t="str">
        <f>Open!B294</f>
        <v>Alberto Recano</v>
      </c>
      <c r="E314" s="143">
        <v>1</v>
      </c>
      <c r="F314" s="143">
        <v>2</v>
      </c>
      <c r="G314" s="153" t="str">
        <f>Open!N294</f>
        <v>Luca Ciabattoni</v>
      </c>
    </row>
    <row r="315" spans="1:8" ht="12.75" customHeight="1">
      <c r="A315" s="133" t="s">
        <v>873</v>
      </c>
      <c r="B315" s="133">
        <v>13</v>
      </c>
      <c r="C315" s="153" t="str">
        <f>Open!A295</f>
        <v>Simone Bertelli</v>
      </c>
      <c r="D315" s="153" t="str">
        <f>Open!B295</f>
        <v>Alessandro Subazzoli</v>
      </c>
      <c r="E315" s="143">
        <v>5</v>
      </c>
      <c r="F315" s="143">
        <v>1</v>
      </c>
      <c r="G315" s="153" t="str">
        <f>Open!N295</f>
        <v>Francesco Gori</v>
      </c>
    </row>
    <row r="316" spans="1:8" ht="12.75" customHeight="1">
      <c r="A316" s="133" t="s">
        <v>873</v>
      </c>
      <c r="B316" s="133">
        <v>14</v>
      </c>
      <c r="C316" s="153" t="str">
        <f>Open!A296</f>
        <v>William Dotto</v>
      </c>
      <c r="D316" s="153" t="str">
        <f>Open!B296</f>
        <v>Robert Lenz</v>
      </c>
      <c r="E316" s="143">
        <v>1</v>
      </c>
      <c r="F316" s="143">
        <v>0</v>
      </c>
      <c r="G316" s="153" t="str">
        <f>Open!N296</f>
        <v>Marcus Tilgner</v>
      </c>
    </row>
    <row r="317" spans="1:8" ht="12.75" customHeight="1">
      <c r="A317" s="133" t="s">
        <v>873</v>
      </c>
      <c r="B317" s="133">
        <v>15</v>
      </c>
      <c r="C317" s="153" t="str">
        <f>Open!A297</f>
        <v>Luca Battista</v>
      </c>
      <c r="D317" s="153" t="str">
        <f>Open!B297</f>
        <v>Matteo Ciccarelli</v>
      </c>
      <c r="E317" s="143">
        <v>2</v>
      </c>
      <c r="F317" s="143">
        <v>1</v>
      </c>
      <c r="G317" s="153" t="str">
        <f>Open!N297</f>
        <v>Cesare Natoli</v>
      </c>
    </row>
    <row r="318" spans="1:8" ht="12.75" customHeight="1">
      <c r="A318" s="133" t="s">
        <v>873</v>
      </c>
      <c r="B318" s="133">
        <v>16</v>
      </c>
      <c r="C318" s="153" t="str">
        <f>Open!A298</f>
        <v>Luca Colangelo</v>
      </c>
      <c r="D318" s="153" t="str">
        <f>Open!B298</f>
        <v>Gerardo Patruno</v>
      </c>
      <c r="E318" s="143">
        <v>4</v>
      </c>
      <c r="F318" s="143">
        <v>0</v>
      </c>
      <c r="G318" s="153" t="str">
        <f>Open!N298</f>
        <v>Luca Pessini</v>
      </c>
    </row>
    <row r="319" spans="1:8" ht="12.75" customHeight="1">
      <c r="A319" s="133" t="s">
        <v>869</v>
      </c>
      <c r="B319" s="133">
        <v>17</v>
      </c>
      <c r="C319" s="153" t="str">
        <f>Open!A342</f>
        <v>Daniele Di Cè</v>
      </c>
      <c r="D319" s="153" t="str">
        <f>Open!B342</f>
        <v>Saverio Ferrante</v>
      </c>
      <c r="E319" s="143">
        <v>1</v>
      </c>
      <c r="F319" s="143">
        <v>2</v>
      </c>
      <c r="G319" s="153" t="s">
        <v>338</v>
      </c>
    </row>
    <row r="320" spans="1:8" ht="12.75" customHeight="1">
      <c r="A320" s="133" t="s">
        <v>869</v>
      </c>
      <c r="B320" s="133">
        <v>18</v>
      </c>
      <c r="C320" s="153" t="str">
        <f>Open!A346</f>
        <v>Riccardo Schito</v>
      </c>
      <c r="D320" s="153" t="str">
        <f>Open!B346</f>
        <v>Paolo Zambello</v>
      </c>
      <c r="E320" s="143">
        <v>1</v>
      </c>
      <c r="F320" s="143">
        <v>2</v>
      </c>
      <c r="G320" s="153" t="s">
        <v>249</v>
      </c>
    </row>
    <row r="321" spans="1:8" ht="12.75" customHeight="1">
      <c r="A321" s="133" t="s">
        <v>869</v>
      </c>
      <c r="B321" s="133">
        <v>19</v>
      </c>
      <c r="C321" s="153" t="str">
        <f>Open!A349</f>
        <v>Filippo Filippella</v>
      </c>
      <c r="D321" s="153" t="str">
        <f>Open!B349</f>
        <v>Gàbor Baross</v>
      </c>
      <c r="E321" s="143">
        <v>4</v>
      </c>
      <c r="F321" s="143">
        <v>3</v>
      </c>
      <c r="G321" s="153" t="str">
        <f>Open!N349</f>
        <v>Adrianio Potecchi</v>
      </c>
    </row>
    <row r="322" spans="1:8" ht="12.75" customHeight="1">
      <c r="A322" s="133" t="s">
        <v>869</v>
      </c>
      <c r="B322" s="133">
        <v>20</v>
      </c>
      <c r="C322" s="153" t="str">
        <f>Open!A350</f>
        <v>Luca Martinelli</v>
      </c>
      <c r="D322" s="153" t="str">
        <f>Open!B350</f>
        <v>Ismaele Caurla</v>
      </c>
      <c r="E322" s="143">
        <v>0</v>
      </c>
      <c r="F322" s="143">
        <v>5</v>
      </c>
      <c r="G322" s="153"/>
    </row>
    <row r="323" spans="1:8" ht="12.75" customHeight="1">
      <c r="A323" s="133" t="s">
        <v>869</v>
      </c>
      <c r="B323" s="133">
        <v>21</v>
      </c>
      <c r="C323" s="153" t="str">
        <f>Open!A353</f>
        <v>Alessio Tacchia</v>
      </c>
      <c r="D323" s="153" t="str">
        <f>Open!B353</f>
        <v>Mirco Pasquini</v>
      </c>
      <c r="E323" s="143">
        <v>1</v>
      </c>
      <c r="F323" s="143">
        <v>2</v>
      </c>
      <c r="G323" s="153" t="str">
        <f>Open!N353</f>
        <v>Tiberio Becucci</v>
      </c>
    </row>
    <row r="324" spans="1:8" ht="12.75" customHeight="1">
      <c r="A324" s="133" t="s">
        <v>869</v>
      </c>
      <c r="B324" s="133">
        <v>22</v>
      </c>
      <c r="C324" s="153" t="str">
        <f>Open!A357</f>
        <v>Raphael Pommier</v>
      </c>
      <c r="D324" s="153" t="str">
        <f>Open!B357</f>
        <v>Michael Stolzenberg</v>
      </c>
      <c r="E324" s="143">
        <v>2</v>
      </c>
      <c r="F324" s="143">
        <v>5</v>
      </c>
      <c r="G324" s="153" t="s">
        <v>213</v>
      </c>
    </row>
    <row r="325" spans="1:8" ht="12.75" customHeight="1">
      <c r="A325" s="133" t="s">
        <v>874</v>
      </c>
      <c r="B325" s="133">
        <v>23</v>
      </c>
      <c r="C325" s="143" t="str">
        <f>Veterani!A162</f>
        <v>Gianfranco Mastrantuono</v>
      </c>
      <c r="D325" s="143" t="str">
        <f>Veterani!B162</f>
        <v>Mario Camilleri</v>
      </c>
      <c r="E325" s="143">
        <v>0</v>
      </c>
      <c r="F325" s="143">
        <v>1</v>
      </c>
      <c r="G325" s="143" t="str">
        <f>Veterani!N162</f>
        <v>Titi Giaux</v>
      </c>
    </row>
    <row r="326" spans="1:8" ht="12.75" customHeight="1">
      <c r="A326" s="133" t="s">
        <v>874</v>
      </c>
      <c r="B326" s="133">
        <v>24</v>
      </c>
      <c r="C326" s="143" t="str">
        <f>Veterani!A163</f>
        <v>Massimiliano Schiavone</v>
      </c>
      <c r="D326" s="143" t="str">
        <f>Veterani!B163</f>
        <v>Joseph Mifsud</v>
      </c>
      <c r="E326" s="143">
        <v>2</v>
      </c>
      <c r="F326" s="143">
        <v>1</v>
      </c>
      <c r="G326" s="143" t="str">
        <f>Veterani!N163</f>
        <v>David Busch</v>
      </c>
    </row>
    <row r="327" spans="1:8" ht="12.75" customHeight="1">
      <c r="A327" s="133" t="s">
        <v>874</v>
      </c>
      <c r="B327" s="133">
        <v>25</v>
      </c>
      <c r="C327" s="143" t="str">
        <f>Veterani!A164</f>
        <v>Ferran Coll</v>
      </c>
      <c r="D327" s="143" t="str">
        <f>Veterani!B164</f>
        <v>Lucio Canicchio</v>
      </c>
      <c r="E327" s="143">
        <v>1</v>
      </c>
      <c r="F327" s="143">
        <v>3</v>
      </c>
      <c r="G327" s="143" t="str">
        <f>Veterani!N164</f>
        <v>Mario Corradi</v>
      </c>
    </row>
    <row r="328" spans="1:8" ht="12.75" customHeight="1">
      <c r="A328" s="133" t="s">
        <v>874</v>
      </c>
      <c r="B328" s="133">
        <v>26</v>
      </c>
      <c r="C328" s="143" t="str">
        <f>Veterani!A165</f>
        <v>Karl-Heinz Haider</v>
      </c>
      <c r="D328" s="143" t="str">
        <f>Veterani!B165</f>
        <v>Luis Felipe Mendez</v>
      </c>
      <c r="E328" s="143">
        <v>3</v>
      </c>
      <c r="F328" s="143">
        <v>2</v>
      </c>
      <c r="G328" s="143" t="str">
        <f>Veterani!N165</f>
        <v>Michele Giudice</v>
      </c>
    </row>
    <row r="329" spans="1:8" ht="12.75" customHeight="1">
      <c r="A329" s="133" t="s">
        <v>874</v>
      </c>
      <c r="B329" s="133">
        <v>27</v>
      </c>
      <c r="C329" s="143" t="str">
        <f>Veterani!A166</f>
        <v>Giuseppe Battaglia</v>
      </c>
      <c r="D329" s="143" t="str">
        <f>Veterani!B166</f>
        <v>Filippo Sella</v>
      </c>
      <c r="E329" s="143">
        <v>0</v>
      </c>
      <c r="F329" s="143">
        <v>1</v>
      </c>
      <c r="G329" s="268" t="s">
        <v>875</v>
      </c>
    </row>
    <row r="330" spans="1:8" ht="12.75" customHeight="1">
      <c r="A330" s="133" t="s">
        <v>874</v>
      </c>
      <c r="B330" s="133">
        <v>28</v>
      </c>
      <c r="C330" s="143" t="str">
        <f>Veterani!A167</f>
        <v>Luis D. Lòpez</v>
      </c>
      <c r="D330" s="143" t="str">
        <f>Veterani!B167</f>
        <v>Massimiliano Croatti</v>
      </c>
      <c r="E330" s="143">
        <v>2</v>
      </c>
      <c r="F330" s="143">
        <v>1</v>
      </c>
      <c r="G330" s="143" t="str">
        <f>Veterani!N167</f>
        <v>Patrizio Lazzaretti</v>
      </c>
      <c r="H330" s="135" t="s">
        <v>868</v>
      </c>
    </row>
    <row r="331" spans="1:8" ht="12.75" customHeight="1">
      <c r="A331" s="133" t="s">
        <v>876</v>
      </c>
      <c r="B331" s="133">
        <v>29</v>
      </c>
      <c r="C331" s="153" t="str">
        <f>Under19!A59</f>
        <v>Rocco Morganelli</v>
      </c>
      <c r="D331" s="153" t="str">
        <f>Under19!B59</f>
        <v>Nico Pretzel</v>
      </c>
      <c r="E331" s="143">
        <v>12</v>
      </c>
      <c r="F331" s="143">
        <v>0</v>
      </c>
      <c r="G331" s="268"/>
    </row>
    <row r="332" spans="1:8" ht="12.75" customHeight="1">
      <c r="A332" s="133" t="s">
        <v>876</v>
      </c>
      <c r="B332" s="133">
        <v>30</v>
      </c>
      <c r="C332" s="153" t="str">
        <f>Under19!A60</f>
        <v>Corentin Wauthy</v>
      </c>
      <c r="D332" s="153" t="str">
        <f>Under19!B60</f>
        <v>Jurgen Balzan</v>
      </c>
      <c r="E332" s="143">
        <v>2</v>
      </c>
      <c r="F332" s="143">
        <v>1</v>
      </c>
      <c r="G332" s="143" t="s">
        <v>877</v>
      </c>
    </row>
    <row r="333" spans="1:8" ht="12.75" customHeight="1">
      <c r="A333" s="133" t="s">
        <v>878</v>
      </c>
      <c r="B333" s="133">
        <v>31</v>
      </c>
      <c r="C333" s="153" t="str">
        <f>Under15!A22</f>
        <v>Riccardo Natoli</v>
      </c>
      <c r="D333" s="153" t="str">
        <f>Under15!B22</f>
        <v>Gabriele Cavalli</v>
      </c>
      <c r="E333" s="143">
        <v>5</v>
      </c>
      <c r="F333" s="143">
        <v>0</v>
      </c>
      <c r="G333" s="143" t="s">
        <v>342</v>
      </c>
    </row>
    <row r="334" spans="1:8" ht="12.75" customHeight="1">
      <c r="A334" s="133" t="s">
        <v>878</v>
      </c>
      <c r="B334" s="133">
        <v>32</v>
      </c>
      <c r="C334" s="153" t="str">
        <f>Under15!A23</f>
        <v>Riccardo Marangoni</v>
      </c>
      <c r="D334" s="153" t="str">
        <f>Under15!B23</f>
        <v>Lorenzo Lazzaretti</v>
      </c>
      <c r="E334" s="143">
        <v>3</v>
      </c>
      <c r="F334" s="143">
        <v>1</v>
      </c>
      <c r="G334" s="143" t="s">
        <v>317</v>
      </c>
    </row>
    <row r="335" spans="1:8" ht="12.75" customHeight="1">
      <c r="A335" s="133" t="s">
        <v>841</v>
      </c>
      <c r="B335" s="133">
        <v>33</v>
      </c>
      <c r="C335" s="143" t="str">
        <f>Under12!A22</f>
        <v>Francesco Borgo</v>
      </c>
      <c r="D335" s="143" t="str">
        <f>Under12!B22</f>
        <v>Pietro Gatti</v>
      </c>
      <c r="E335" s="143">
        <v>4</v>
      </c>
      <c r="F335" s="143">
        <v>2</v>
      </c>
      <c r="G335" s="268" t="str">
        <f>Under12!N22</f>
        <v>Riccardo Marangoni</v>
      </c>
    </row>
    <row r="336" spans="1:8" ht="12.75" customHeight="1">
      <c r="A336" s="133" t="s">
        <v>841</v>
      </c>
      <c r="B336" s="133">
        <v>34</v>
      </c>
      <c r="C336" s="143" t="str">
        <f>Under12!A23</f>
        <v>Christian Fricano</v>
      </c>
      <c r="D336" s="143" t="str">
        <f>Under12!B23</f>
        <v>Ludovico Barcellona</v>
      </c>
      <c r="E336" s="143">
        <v>2</v>
      </c>
      <c r="F336" s="143">
        <v>0</v>
      </c>
      <c r="G336" s="143" t="str">
        <f>Under12!N23</f>
        <v>Filippo Cubeta</v>
      </c>
    </row>
    <row r="337" spans="1:8" ht="12.75" customHeight="1">
      <c r="A337" s="133" t="s">
        <v>859</v>
      </c>
      <c r="B337" s="133">
        <v>35</v>
      </c>
      <c r="C337" s="143" t="str">
        <f>Ladies!A22</f>
        <v>Paola Forlani</v>
      </c>
      <c r="D337" s="143" t="str">
        <f>Ladies!B22</f>
        <v>Stefka Radkova</v>
      </c>
      <c r="E337" s="143">
        <v>6</v>
      </c>
      <c r="F337" s="143">
        <v>0</v>
      </c>
      <c r="G337" s="143" t="s">
        <v>519</v>
      </c>
    </row>
    <row r="338" spans="1:8" ht="12.75" customHeight="1">
      <c r="A338" s="133" t="s">
        <v>859</v>
      </c>
      <c r="B338" s="133">
        <v>36</v>
      </c>
      <c r="C338" s="143" t="str">
        <f>Ladies!A23</f>
        <v>Bettina Lenz-Exler</v>
      </c>
      <c r="D338" s="143" t="str">
        <f>Ladies!B23</f>
        <v>Daria Prazynski</v>
      </c>
      <c r="E338" s="143">
        <v>2</v>
      </c>
      <c r="F338" s="143">
        <v>0</v>
      </c>
      <c r="G338" s="268"/>
    </row>
    <row r="339" spans="1:8" ht="12.75" customHeight="1">
      <c r="A339" s="133"/>
      <c r="B339" s="133"/>
      <c r="C339" s="143"/>
      <c r="D339" s="143"/>
      <c r="E339" s="133"/>
      <c r="F339" s="133"/>
      <c r="G339" s="143"/>
    </row>
    <row r="340" spans="1:8" ht="12.75" customHeight="1">
      <c r="A340" s="304" t="s">
        <v>782</v>
      </c>
      <c r="B340" s="304"/>
      <c r="C340" s="304"/>
      <c r="D340" s="304"/>
      <c r="E340" s="304"/>
      <c r="F340" s="304"/>
      <c r="G340" s="304"/>
    </row>
    <row r="341" spans="1:8" ht="12.75" customHeight="1">
      <c r="A341" s="304"/>
      <c r="B341" s="304"/>
      <c r="C341" s="304"/>
      <c r="D341" s="304"/>
      <c r="E341" s="304"/>
      <c r="F341" s="304"/>
      <c r="G341" s="304"/>
    </row>
    <row r="342" spans="1:8" ht="12.75" customHeight="1"/>
    <row r="343" spans="1:8" ht="12.75" customHeight="1">
      <c r="A343" s="302" t="s">
        <v>879</v>
      </c>
      <c r="B343" s="302"/>
      <c r="C343" s="302"/>
      <c r="D343" s="302"/>
      <c r="E343" s="302"/>
      <c r="F343" s="302"/>
      <c r="G343" s="302"/>
    </row>
    <row r="344" spans="1:8" ht="12.75" customHeight="1">
      <c r="A344" s="231" t="s">
        <v>784</v>
      </c>
      <c r="B344" s="231" t="s">
        <v>785</v>
      </c>
      <c r="C344" s="276" t="s">
        <v>764</v>
      </c>
      <c r="D344" s="276" t="s">
        <v>765</v>
      </c>
      <c r="E344" s="303" t="s">
        <v>543</v>
      </c>
      <c r="F344" s="303"/>
      <c r="G344" s="276" t="s">
        <v>544</v>
      </c>
    </row>
    <row r="345" spans="1:8" ht="12.75" customHeight="1">
      <c r="A345" s="133" t="s">
        <v>880</v>
      </c>
      <c r="B345" s="133">
        <v>1</v>
      </c>
      <c r="C345" s="143" t="str">
        <f>Open!A302</f>
        <v>Juan Noguera</v>
      </c>
      <c r="D345" s="143" t="str">
        <f>Open!B302</f>
        <v>Massimo Cremona</v>
      </c>
      <c r="E345" s="143">
        <v>1</v>
      </c>
      <c r="F345" s="143">
        <v>2</v>
      </c>
      <c r="G345" s="143" t="str">
        <f>Open!N302</f>
        <v>Alessandro Mastropasqua</v>
      </c>
    </row>
    <row r="346" spans="1:8" ht="12.75" customHeight="1">
      <c r="A346" s="133" t="s">
        <v>880</v>
      </c>
      <c r="B346" s="133">
        <v>2</v>
      </c>
      <c r="C346" s="143" t="str">
        <f>Open!A303</f>
        <v>Mauro Salvati</v>
      </c>
      <c r="D346" s="143" t="str">
        <f>Open!B303</f>
        <v>Emanuele Licheri</v>
      </c>
      <c r="E346" s="143">
        <v>2</v>
      </c>
      <c r="F346" s="143">
        <v>1</v>
      </c>
      <c r="G346" s="143" t="str">
        <f>Open!N303</f>
        <v>Augusto Vagnoni</v>
      </c>
      <c r="H346" s="135" t="s">
        <v>868</v>
      </c>
    </row>
    <row r="347" spans="1:8" ht="12.75" customHeight="1">
      <c r="A347" s="133" t="s">
        <v>880</v>
      </c>
      <c r="B347" s="133">
        <v>3</v>
      </c>
      <c r="C347" s="143" t="str">
        <f>Open!A304</f>
        <v>Massimiliano Nastasi</v>
      </c>
      <c r="D347" s="143" t="str">
        <f>Open!B304</f>
        <v>Alex Iorio</v>
      </c>
      <c r="E347" s="143">
        <v>3</v>
      </c>
      <c r="F347" s="143">
        <v>2</v>
      </c>
      <c r="G347" s="143" t="str">
        <f>Open!N304</f>
        <v>Mauro Petrini</v>
      </c>
      <c r="H347" s="135" t="s">
        <v>868</v>
      </c>
    </row>
    <row r="348" spans="1:8" ht="12.75" customHeight="1">
      <c r="A348" s="133" t="s">
        <v>880</v>
      </c>
      <c r="B348" s="133">
        <v>4</v>
      </c>
      <c r="C348" s="143" t="str">
        <f>Open!A305</f>
        <v>Luca Zambello</v>
      </c>
      <c r="D348" s="143" t="str">
        <f>Open!B305</f>
        <v>Saverio Bari</v>
      </c>
      <c r="E348" s="143">
        <v>1</v>
      </c>
      <c r="F348" s="143">
        <v>3</v>
      </c>
      <c r="G348" s="143" t="str">
        <f>Open!N305</f>
        <v>Bjorn Kegenbein</v>
      </c>
    </row>
    <row r="349" spans="1:8" ht="12.75" customHeight="1">
      <c r="A349" s="133" t="s">
        <v>880</v>
      </c>
      <c r="B349" s="133">
        <v>5</v>
      </c>
      <c r="C349" s="143" t="str">
        <f>Open!A306</f>
        <v>Christian Haas</v>
      </c>
      <c r="D349" s="143" t="str">
        <f>Open!B306</f>
        <v>Marco Midoro</v>
      </c>
      <c r="E349" s="143">
        <v>2</v>
      </c>
      <c r="F349" s="143">
        <v>0</v>
      </c>
      <c r="G349" s="143" t="str">
        <f>Open!N306</f>
        <v>Maurizio Jon Scotta</v>
      </c>
    </row>
    <row r="350" spans="1:8" ht="12.75" customHeight="1">
      <c r="A350" s="133" t="s">
        <v>880</v>
      </c>
      <c r="B350" s="133">
        <v>6</v>
      </c>
      <c r="C350" s="143" t="str">
        <f>Open!A307</f>
        <v>Jean-Marie Amberny</v>
      </c>
      <c r="D350" s="143" t="str">
        <f>Open!B307</f>
        <v>Alberto Recano</v>
      </c>
      <c r="E350" s="143">
        <v>1</v>
      </c>
      <c r="F350" s="143">
        <v>0</v>
      </c>
      <c r="G350" s="143" t="str">
        <f>Open!N307</f>
        <v>Axel Donval</v>
      </c>
      <c r="H350" s="135" t="s">
        <v>868</v>
      </c>
    </row>
    <row r="351" spans="1:8" ht="12.75" customHeight="1">
      <c r="A351" s="133" t="s">
        <v>880</v>
      </c>
      <c r="B351" s="133">
        <v>7</v>
      </c>
      <c r="C351" s="143" t="str">
        <f>Open!A308</f>
        <v>Simone Bertelli</v>
      </c>
      <c r="D351" s="143" t="str">
        <f>Open!B308</f>
        <v>William Dotto</v>
      </c>
      <c r="E351" s="143">
        <v>2</v>
      </c>
      <c r="F351" s="143">
        <v>1</v>
      </c>
      <c r="G351" s="143" t="str">
        <f>Open!N308</f>
        <v>Vito De Benedictis</v>
      </c>
      <c r="H351" s="135" t="s">
        <v>868</v>
      </c>
    </row>
    <row r="352" spans="1:8" ht="12.75" customHeight="1">
      <c r="A352" s="133" t="s">
        <v>880</v>
      </c>
      <c r="B352" s="133">
        <v>8</v>
      </c>
      <c r="C352" s="143" t="str">
        <f>Open!A309</f>
        <v>Luca Battista</v>
      </c>
      <c r="D352" s="143" t="str">
        <f>Open!B309</f>
        <v>Luca Colangelo</v>
      </c>
      <c r="E352" s="143">
        <v>4</v>
      </c>
      <c r="F352" s="143">
        <v>2</v>
      </c>
      <c r="G352" s="143" t="str">
        <f>Open!N309</f>
        <v>Wolfgang Leitner</v>
      </c>
      <c r="H352" s="135" t="s">
        <v>881</v>
      </c>
    </row>
    <row r="353" spans="1:10" ht="12.75" customHeight="1">
      <c r="A353" s="133" t="s">
        <v>882</v>
      </c>
      <c r="B353" s="133">
        <v>9</v>
      </c>
      <c r="C353" s="143" t="str">
        <f>Open!A361</f>
        <v>Saverio Ferrante</v>
      </c>
      <c r="D353" s="143" t="str">
        <f>Open!B361</f>
        <v>Remy Lours</v>
      </c>
      <c r="E353" s="143">
        <v>2</v>
      </c>
      <c r="F353" s="143">
        <v>1</v>
      </c>
      <c r="G353" s="143" t="str">
        <f>Open!N361</f>
        <v>Riccardo Schito</v>
      </c>
    </row>
    <row r="354" spans="1:10" ht="12.75" customHeight="1">
      <c r="A354" s="133" t="s">
        <v>882</v>
      </c>
      <c r="B354" s="133">
        <v>10</v>
      </c>
      <c r="C354" s="143" t="str">
        <f>Open!A362</f>
        <v>Mongi Rouis</v>
      </c>
      <c r="D354" s="143" t="str">
        <f>Open!B362</f>
        <v>Pierpaolo Murabito</v>
      </c>
      <c r="E354" s="143">
        <v>2</v>
      </c>
      <c r="F354" s="143">
        <v>1</v>
      </c>
      <c r="G354" s="143" t="str">
        <f>Open!N362</f>
        <v>Daniele Di Cè</v>
      </c>
      <c r="H354" s="135" t="s">
        <v>868</v>
      </c>
    </row>
    <row r="355" spans="1:10" ht="12.75" customHeight="1">
      <c r="A355" s="133" t="s">
        <v>882</v>
      </c>
      <c r="B355" s="133">
        <v>11</v>
      </c>
      <c r="C355" s="143" t="str">
        <f>Open!A363</f>
        <v>Paolo Zambello</v>
      </c>
      <c r="D355" s="143" t="str">
        <f>Open!B363</f>
        <v>Gabriele Casati</v>
      </c>
      <c r="E355" s="143">
        <v>3</v>
      </c>
      <c r="F355" s="143">
        <v>4</v>
      </c>
      <c r="G355" s="143" t="str">
        <f>Open!N363</f>
        <v>Gàbor Baross</v>
      </c>
    </row>
    <row r="356" spans="1:10" ht="12.75" customHeight="1">
      <c r="A356" s="133" t="s">
        <v>882</v>
      </c>
      <c r="B356" s="133">
        <v>12</v>
      </c>
      <c r="C356" s="143" t="str">
        <f>Open!A364</f>
        <v>Maurizio Brillantino</v>
      </c>
      <c r="D356" s="143" t="str">
        <f>Open!B364</f>
        <v>Filippo Filippella</v>
      </c>
      <c r="E356" s="143">
        <v>1</v>
      </c>
      <c r="F356" s="143">
        <v>3</v>
      </c>
      <c r="G356" s="234" t="s">
        <v>238</v>
      </c>
    </row>
    <row r="357" spans="1:10" ht="12.75" customHeight="1">
      <c r="A357" s="133" t="s">
        <v>882</v>
      </c>
      <c r="B357" s="133">
        <v>13</v>
      </c>
      <c r="C357" s="143" t="str">
        <f>Open!A365</f>
        <v>Ismaele Caurla</v>
      </c>
      <c r="D357" s="143" t="str">
        <f>Open!B365</f>
        <v>Pier Luigi Signoretti</v>
      </c>
      <c r="E357" s="143">
        <v>2</v>
      </c>
      <c r="F357" s="143">
        <v>5</v>
      </c>
      <c r="G357" s="234" t="s">
        <v>258</v>
      </c>
    </row>
    <row r="358" spans="1:10" ht="12.75" customHeight="1">
      <c r="A358" s="133" t="s">
        <v>882</v>
      </c>
      <c r="B358" s="133">
        <v>14</v>
      </c>
      <c r="C358" s="143" t="str">
        <f>Open!A366</f>
        <v>Emanuele Funaro</v>
      </c>
      <c r="D358" s="143" t="str">
        <f>Open!B366</f>
        <v>Mirco Pasquini</v>
      </c>
      <c r="E358" s="143">
        <v>1</v>
      </c>
      <c r="F358" s="143">
        <v>0</v>
      </c>
      <c r="G358" s="234" t="str">
        <f>Open!N366</f>
        <v>Alessio Tacchia</v>
      </c>
    </row>
    <row r="359" spans="1:10" ht="12.75" customHeight="1">
      <c r="A359" s="133" t="s">
        <v>882</v>
      </c>
      <c r="B359" s="133">
        <v>15</v>
      </c>
      <c r="C359" s="143" t="str">
        <f>Open!A367</f>
        <v>Fernando Gomez</v>
      </c>
      <c r="D359" s="143" t="str">
        <f>Open!B367</f>
        <v>Luca Converti</v>
      </c>
      <c r="E359" s="143">
        <v>4</v>
      </c>
      <c r="F359" s="143">
        <v>0</v>
      </c>
      <c r="G359" s="268"/>
    </row>
    <row r="360" spans="1:10" ht="12.75" customHeight="1">
      <c r="A360" s="133" t="s">
        <v>882</v>
      </c>
      <c r="B360" s="133">
        <v>16</v>
      </c>
      <c r="C360" s="143" t="str">
        <f>Open!A368</f>
        <v>Raul Benita</v>
      </c>
      <c r="D360" s="143" t="str">
        <f>Open!B368</f>
        <v>Michael Stolzenberg</v>
      </c>
      <c r="E360" s="143">
        <v>1</v>
      </c>
      <c r="F360" s="143">
        <v>2</v>
      </c>
      <c r="G360" s="268"/>
    </row>
    <row r="361" spans="1:10" ht="12.75" customHeight="1">
      <c r="A361" s="133" t="s">
        <v>883</v>
      </c>
      <c r="B361" s="133">
        <v>17</v>
      </c>
      <c r="C361" s="165" t="str">
        <f>Veterani!A171</f>
        <v>Antonio Montaño</v>
      </c>
      <c r="D361" s="165" t="str">
        <f>Veterani!B171</f>
        <v>Mario Camilleri</v>
      </c>
      <c r="E361" s="143">
        <v>2</v>
      </c>
      <c r="F361" s="143">
        <v>3</v>
      </c>
      <c r="G361" s="222" t="str">
        <f>Veterani!N171</f>
        <v>Sergio Ramos</v>
      </c>
      <c r="H361" s="135" t="s">
        <v>868</v>
      </c>
    </row>
    <row r="362" spans="1:10" ht="12.75" customHeight="1">
      <c r="A362" s="133" t="s">
        <v>883</v>
      </c>
      <c r="B362" s="133">
        <v>18</v>
      </c>
      <c r="C362" s="165" t="str">
        <f>Veterani!A172</f>
        <v>Patrizio Lazzaretti</v>
      </c>
      <c r="D362" s="165" t="str">
        <f>Veterani!B172</f>
        <v>Manfred Pawlica</v>
      </c>
      <c r="E362" s="143">
        <v>3</v>
      </c>
      <c r="F362" s="143">
        <v>1</v>
      </c>
      <c r="G362" s="222" t="str">
        <f>Veterani!N172</f>
        <v>Edoardo Bellotto</v>
      </c>
    </row>
    <row r="363" spans="1:10" ht="12.75" customHeight="1">
      <c r="A363" s="133" t="s">
        <v>883</v>
      </c>
      <c r="B363" s="133">
        <v>19</v>
      </c>
      <c r="C363" s="165" t="str">
        <f>Veterani!A173</f>
        <v>Vicenç Prats</v>
      </c>
      <c r="D363" s="165" t="str">
        <f>Veterani!B173</f>
        <v>Massimiliano Schiavone</v>
      </c>
      <c r="E363" s="143">
        <v>2</v>
      </c>
      <c r="F363" s="143">
        <v>1</v>
      </c>
      <c r="G363" s="222" t="str">
        <f>Veterani!N173</f>
        <v>Enrico Giannarelli</v>
      </c>
    </row>
    <row r="364" spans="1:10" ht="12.75" customHeight="1">
      <c r="A364" s="133" t="s">
        <v>883</v>
      </c>
      <c r="B364" s="133">
        <v>20</v>
      </c>
      <c r="C364" s="165" t="str">
        <f>Veterani!A174</f>
        <v>Gunther Bamberzky</v>
      </c>
      <c r="D364" s="165" t="str">
        <f>Veterani!B174</f>
        <v>Lucio Canicchio</v>
      </c>
      <c r="E364" s="143">
        <v>3</v>
      </c>
      <c r="F364" s="143">
        <v>1</v>
      </c>
      <c r="G364" s="222" t="str">
        <f>Veterani!N174</f>
        <v>Justin Leroy</v>
      </c>
    </row>
    <row r="365" spans="1:10" ht="12.75" customHeight="1">
      <c r="A365" s="133" t="s">
        <v>883</v>
      </c>
      <c r="B365" s="133">
        <v>21</v>
      </c>
      <c r="C365" s="165" t="str">
        <f>Veterani!A175</f>
        <v>Daniel Scheen</v>
      </c>
      <c r="D365" s="165" t="str">
        <f>Veterani!B175</f>
        <v>Karl-Heinz Haider</v>
      </c>
      <c r="E365" s="143">
        <v>2</v>
      </c>
      <c r="F365" s="143">
        <v>1</v>
      </c>
      <c r="G365" s="222" t="str">
        <f>Veterani!N175</f>
        <v>Alessandro Subazzoli</v>
      </c>
      <c r="H365" s="240"/>
      <c r="I365" s="8"/>
      <c r="J365" s="8"/>
    </row>
    <row r="366" spans="1:10" ht="12.75" customHeight="1">
      <c r="A366" s="133" t="s">
        <v>883</v>
      </c>
      <c r="B366" s="133">
        <v>22</v>
      </c>
      <c r="C366" s="165" t="str">
        <f>Veterani!A176</f>
        <v>Jason Pisani</v>
      </c>
      <c r="D366" s="165" t="str">
        <f>Veterani!B176</f>
        <v>Filippo Sella</v>
      </c>
      <c r="E366" s="143">
        <v>3</v>
      </c>
      <c r="F366" s="143">
        <v>4</v>
      </c>
      <c r="G366" s="222" t="str">
        <f>Veterani!N176</f>
        <v>Robert Lenz</v>
      </c>
      <c r="H366" s="240" t="s">
        <v>884</v>
      </c>
      <c r="I366" s="8"/>
      <c r="J366" s="8"/>
    </row>
    <row r="367" spans="1:10" ht="12.75" customHeight="1">
      <c r="A367" s="133" t="s">
        <v>883</v>
      </c>
      <c r="B367" s="133">
        <v>23</v>
      </c>
      <c r="C367" s="165" t="str">
        <f>Veterani!A177</f>
        <v>David Busch</v>
      </c>
      <c r="D367" s="165" t="str">
        <f>Veterani!B177</f>
        <v>Claudio Dogali</v>
      </c>
      <c r="E367" s="143">
        <v>2</v>
      </c>
      <c r="F367" s="143">
        <v>3</v>
      </c>
      <c r="G367" s="222" t="str">
        <f>Veterani!N177</f>
        <v>Matteo Ciccarelli</v>
      </c>
      <c r="H367" s="240"/>
      <c r="I367" s="8"/>
      <c r="J367" s="8"/>
    </row>
    <row r="368" spans="1:10" ht="12.75" customHeight="1">
      <c r="A368" s="133" t="s">
        <v>883</v>
      </c>
      <c r="B368" s="133">
        <v>24</v>
      </c>
      <c r="C368" s="165" t="str">
        <f>Veterani!A178</f>
        <v>Gianfranco Calonico</v>
      </c>
      <c r="D368" s="165" t="str">
        <f>Veterani!B178</f>
        <v>Luis D. Lòpez</v>
      </c>
      <c r="E368" s="143">
        <v>2</v>
      </c>
      <c r="F368" s="143">
        <v>1</v>
      </c>
      <c r="G368" s="222" t="str">
        <f>Veterani!N178</f>
        <v>Gerardo Patruno</v>
      </c>
      <c r="H368" s="240"/>
      <c r="I368" s="8"/>
      <c r="J368" s="8"/>
    </row>
    <row r="369" spans="1:8" ht="12.75" customHeight="1">
      <c r="A369" s="133" t="s">
        <v>885</v>
      </c>
      <c r="B369" s="133">
        <v>25</v>
      </c>
      <c r="C369" s="165" t="str">
        <f>Veterani!A211</f>
        <v>Fabio Stellato</v>
      </c>
      <c r="D369" s="165" t="str">
        <f>Veterani!B211</f>
        <v>Andres Jung Senior</v>
      </c>
      <c r="E369" s="143">
        <v>5</v>
      </c>
      <c r="F369" s="143">
        <v>0</v>
      </c>
      <c r="G369" s="222" t="str">
        <f>Veterani!N211</f>
        <v>Gianfranco Mastrantuono</v>
      </c>
    </row>
    <row r="370" spans="1:8" ht="12.75" customHeight="1">
      <c r="A370" s="133" t="s">
        <v>885</v>
      </c>
      <c r="B370" s="133">
        <v>26</v>
      </c>
      <c r="C370" s="165" t="str">
        <f>Veterani!A212</f>
        <v>Michele Giudice</v>
      </c>
      <c r="D370" s="165" t="str">
        <f>Veterani!B212</f>
        <v>Pietro Bonfante</v>
      </c>
      <c r="E370" s="143">
        <v>5</v>
      </c>
      <c r="F370" s="143">
        <v>1</v>
      </c>
      <c r="G370" s="222" t="str">
        <f>Veterani!N212</f>
        <v>Joseph Mifsud</v>
      </c>
    </row>
    <row r="371" spans="1:8" ht="12.75" customHeight="1">
      <c r="A371" s="133" t="s">
        <v>885</v>
      </c>
      <c r="B371" s="133">
        <v>27</v>
      </c>
      <c r="C371" s="165" t="str">
        <f>Veterani!A213</f>
        <v>Eric Naszalyi</v>
      </c>
      <c r="D371" s="165" t="str">
        <f>Veterani!B213</f>
        <v>Giorgio Manfioletti</v>
      </c>
      <c r="E371" s="143">
        <v>7</v>
      </c>
      <c r="F371" s="143">
        <v>2</v>
      </c>
      <c r="G371" s="222" t="str">
        <f>Veterani!N213</f>
        <v>Ferran Coll</v>
      </c>
    </row>
    <row r="372" spans="1:8" ht="12.75" customHeight="1">
      <c r="A372" s="133" t="s">
        <v>885</v>
      </c>
      <c r="B372" s="133">
        <v>28</v>
      </c>
      <c r="C372" s="165" t="str">
        <f>Veterani!A214</f>
        <v>Carlo Alessi</v>
      </c>
      <c r="D372" s="165" t="str">
        <f>Veterani!B214</f>
        <v>Nico Lucchesi</v>
      </c>
      <c r="E372" s="143">
        <v>4</v>
      </c>
      <c r="F372" s="143">
        <v>3</v>
      </c>
      <c r="G372" s="222" t="str">
        <f>Veterani!N214</f>
        <v>Luis Felipe Mendez</v>
      </c>
      <c r="H372" s="135" t="s">
        <v>868</v>
      </c>
    </row>
    <row r="373" spans="1:8" ht="12.75" customHeight="1">
      <c r="A373" s="133" t="s">
        <v>885</v>
      </c>
      <c r="B373" s="133">
        <v>29</v>
      </c>
      <c r="C373" s="165" t="str">
        <f>Veterani!A215</f>
        <v>Massimo Conti</v>
      </c>
      <c r="D373" s="165" t="str">
        <f>Veterani!B215</f>
        <v>Marco Trevisan</v>
      </c>
      <c r="E373" s="143">
        <v>4</v>
      </c>
      <c r="F373" s="143">
        <v>2</v>
      </c>
      <c r="G373" s="269"/>
    </row>
    <row r="374" spans="1:8" ht="12.75" customHeight="1">
      <c r="A374" s="133" t="s">
        <v>885</v>
      </c>
      <c r="B374" s="133">
        <v>30</v>
      </c>
      <c r="C374" s="165" t="str">
        <f>Veterani!A216</f>
        <v>Claudio Colpani</v>
      </c>
      <c r="D374" s="165" t="str">
        <f>Veterani!B216</f>
        <v>Thierry Vivron</v>
      </c>
      <c r="E374" s="143">
        <v>4</v>
      </c>
      <c r="F374" s="143">
        <v>1</v>
      </c>
      <c r="G374" s="222" t="str">
        <f>Veterani!N216</f>
        <v>Massimiliano Croatti</v>
      </c>
    </row>
    <row r="375" spans="1:8" ht="12.75" customHeight="1">
      <c r="A375" s="133" t="s">
        <v>885</v>
      </c>
      <c r="B375" s="133">
        <v>31</v>
      </c>
      <c r="C375" s="165" t="str">
        <f>Veterani!A217</f>
        <v>Mario Corradi</v>
      </c>
      <c r="D375" s="165" t="str">
        <f>Veterani!B217</f>
        <v>Luca Bisio</v>
      </c>
      <c r="E375" s="143">
        <v>0</v>
      </c>
      <c r="F375" s="143">
        <v>1</v>
      </c>
      <c r="G375" s="222" t="s">
        <v>392</v>
      </c>
      <c r="H375" s="135" t="s">
        <v>868</v>
      </c>
    </row>
    <row r="376" spans="1:8" ht="12.75" customHeight="1">
      <c r="A376" s="133" t="s">
        <v>885</v>
      </c>
      <c r="B376" s="133">
        <v>32</v>
      </c>
      <c r="C376" s="165" t="str">
        <f>Veterani!A218</f>
        <v>Titi Giaux</v>
      </c>
      <c r="D376" s="165" t="str">
        <f>Veterani!B218</f>
        <v>Gianfranco Savastio</v>
      </c>
      <c r="E376" s="143">
        <v>5</v>
      </c>
      <c r="F376" s="143">
        <v>0</v>
      </c>
      <c r="G376" s="222"/>
    </row>
    <row r="377" spans="1:8" ht="12.75" customHeight="1">
      <c r="A377" s="133" t="s">
        <v>886</v>
      </c>
      <c r="B377" s="133">
        <v>33</v>
      </c>
      <c r="C377" s="165" t="str">
        <f>Under19!A46</f>
        <v>Filippo Cubeta</v>
      </c>
      <c r="D377" s="165" t="str">
        <f>Under19!B46</f>
        <v>Thèo Modeste</v>
      </c>
      <c r="E377" s="143">
        <v>2</v>
      </c>
      <c r="F377" s="143">
        <v>1</v>
      </c>
      <c r="G377" s="222" t="s">
        <v>394</v>
      </c>
    </row>
    <row r="378" spans="1:8" ht="12.75" customHeight="1">
      <c r="A378" s="133" t="s">
        <v>886</v>
      </c>
      <c r="B378" s="133">
        <v>34</v>
      </c>
      <c r="C378" s="165" t="str">
        <f>Under19!A47</f>
        <v>Alessandro Amatelli</v>
      </c>
      <c r="D378" s="165" t="str">
        <f>Under19!B47</f>
        <v>Leonardo Giudice</v>
      </c>
      <c r="E378" s="143">
        <v>2</v>
      </c>
      <c r="F378" s="143">
        <v>3</v>
      </c>
      <c r="G378" s="222" t="s">
        <v>217</v>
      </c>
    </row>
    <row r="379" spans="1:8" ht="12.75" customHeight="1">
      <c r="A379" s="133" t="s">
        <v>887</v>
      </c>
      <c r="B379" s="133">
        <v>35</v>
      </c>
      <c r="C379" s="165" t="str">
        <f>Under19!A64</f>
        <v>Alessandro Natoli</v>
      </c>
      <c r="D379" s="165" t="str">
        <f>Under19!B64</f>
        <v>Rocco Morganelli</v>
      </c>
      <c r="E379" s="143">
        <v>3</v>
      </c>
      <c r="F379" s="143">
        <v>2</v>
      </c>
      <c r="G379" s="165" t="str">
        <f>Under19!N64</f>
        <v>Nico Pretzel</v>
      </c>
    </row>
    <row r="380" spans="1:8" ht="12.75" customHeight="1">
      <c r="A380" s="133" t="s">
        <v>887</v>
      </c>
      <c r="B380" s="133">
        <v>36</v>
      </c>
      <c r="C380" s="165" t="str">
        <f>Under19!A65</f>
        <v>Moritz Jung</v>
      </c>
      <c r="D380" s="165" t="str">
        <f>Under19!B65</f>
        <v>Corentin Wauthy</v>
      </c>
      <c r="E380" s="143">
        <v>0</v>
      </c>
      <c r="F380" s="143">
        <v>5</v>
      </c>
      <c r="G380" s="165" t="str">
        <f>Under19!N65</f>
        <v>Jurgen Balzan</v>
      </c>
    </row>
    <row r="381" spans="1:8" ht="12.75" customHeight="1">
      <c r="A381" s="133"/>
      <c r="B381" s="133"/>
      <c r="C381" s="165"/>
      <c r="D381" s="165"/>
      <c r="E381" s="143"/>
      <c r="F381" s="143"/>
      <c r="G381" s="222"/>
    </row>
    <row r="382" spans="1:8" ht="12.75" customHeight="1">
      <c r="A382" s="304" t="s">
        <v>782</v>
      </c>
      <c r="B382" s="304"/>
      <c r="C382" s="304"/>
      <c r="D382" s="304"/>
      <c r="E382" s="304"/>
      <c r="F382" s="304"/>
      <c r="G382" s="304"/>
    </row>
    <row r="383" spans="1:8" ht="12.75" customHeight="1">
      <c r="A383" s="304"/>
      <c r="B383" s="304"/>
      <c r="C383" s="304"/>
      <c r="D383" s="304"/>
      <c r="E383" s="304"/>
      <c r="F383" s="304"/>
      <c r="G383" s="304"/>
    </row>
    <row r="384" spans="1:8" ht="12.75" customHeight="1"/>
    <row r="385" spans="1:8" ht="12.75" customHeight="1">
      <c r="A385" s="302" t="s">
        <v>888</v>
      </c>
      <c r="B385" s="302"/>
      <c r="C385" s="302"/>
      <c r="D385" s="302"/>
      <c r="E385" s="302"/>
      <c r="F385" s="302"/>
      <c r="G385" s="302"/>
    </row>
    <row r="386" spans="1:8" ht="12.75" customHeight="1">
      <c r="A386" s="231" t="s">
        <v>784</v>
      </c>
      <c r="B386" s="231" t="s">
        <v>785</v>
      </c>
      <c r="C386" s="276" t="s">
        <v>764</v>
      </c>
      <c r="D386" s="276" t="s">
        <v>765</v>
      </c>
      <c r="E386" s="303" t="s">
        <v>543</v>
      </c>
      <c r="F386" s="303"/>
      <c r="G386" s="276" t="s">
        <v>544</v>
      </c>
    </row>
    <row r="387" spans="1:8" ht="12.75" customHeight="1">
      <c r="A387" s="133" t="s">
        <v>889</v>
      </c>
      <c r="B387" s="133">
        <v>1</v>
      </c>
      <c r="C387" s="143" t="str">
        <f>Open!A313</f>
        <v>Massimo Cremona</v>
      </c>
      <c r="D387" s="143" t="str">
        <f>Open!B313</f>
        <v>Mauro Salvati</v>
      </c>
      <c r="E387" s="143">
        <v>1</v>
      </c>
      <c r="F387" s="143">
        <v>2</v>
      </c>
      <c r="G387" s="234" t="str">
        <f>Open!N313</f>
        <v>Luca Zambello</v>
      </c>
    </row>
    <row r="388" spans="1:8" ht="12.75" customHeight="1">
      <c r="A388" s="133" t="s">
        <v>889</v>
      </c>
      <c r="B388" s="133">
        <v>2</v>
      </c>
      <c r="C388" s="143" t="str">
        <f>Open!A314</f>
        <v>Massimiliano Nastasi</v>
      </c>
      <c r="D388" s="143" t="str">
        <f>Open!B314</f>
        <v>Saverio Bari</v>
      </c>
      <c r="E388" s="143">
        <v>5</v>
      </c>
      <c r="F388" s="143">
        <v>4</v>
      </c>
      <c r="G388" s="234" t="str">
        <f>Open!N314</f>
        <v>Marco Midoro</v>
      </c>
    </row>
    <row r="389" spans="1:8" ht="12.75" customHeight="1">
      <c r="A389" s="133" t="s">
        <v>889</v>
      </c>
      <c r="B389" s="133">
        <v>3</v>
      </c>
      <c r="C389" s="143" t="str">
        <f>Open!A315</f>
        <v>Christian Haas</v>
      </c>
      <c r="D389" s="143" t="str">
        <f>Open!B315</f>
        <v>Jean-Marie Amberny</v>
      </c>
      <c r="E389" s="143">
        <v>1</v>
      </c>
      <c r="F389" s="143">
        <v>2</v>
      </c>
      <c r="G389" s="234" t="str">
        <f>Open!N315</f>
        <v>Alberto Recano</v>
      </c>
    </row>
    <row r="390" spans="1:8" ht="12.75" customHeight="1">
      <c r="A390" s="133" t="s">
        <v>889</v>
      </c>
      <c r="B390" s="133">
        <v>4</v>
      </c>
      <c r="C390" s="143" t="str">
        <f>Open!A316</f>
        <v>Simone Bertelli</v>
      </c>
      <c r="D390" s="143" t="str">
        <f>Open!B316</f>
        <v>Luca Battista</v>
      </c>
      <c r="E390" s="143">
        <v>3</v>
      </c>
      <c r="F390" s="143">
        <v>4</v>
      </c>
      <c r="G390" s="234" t="s">
        <v>158</v>
      </c>
      <c r="H390" s="135" t="s">
        <v>868</v>
      </c>
    </row>
    <row r="391" spans="1:8" ht="12.75" customHeight="1">
      <c r="A391" s="133" t="s">
        <v>890</v>
      </c>
      <c r="B391" s="133">
        <v>5</v>
      </c>
      <c r="C391" s="143" t="str">
        <f>Open!A372</f>
        <v>Saverio Ferrante</v>
      </c>
      <c r="D391" s="143" t="str">
        <f>Open!B372</f>
        <v>Mongi Rouis</v>
      </c>
      <c r="E391" s="143">
        <v>2</v>
      </c>
      <c r="F391" s="143">
        <v>3</v>
      </c>
      <c r="G391" s="234" t="str">
        <f>Open!N372</f>
        <v>Paolo Zambello</v>
      </c>
      <c r="H391" s="135" t="s">
        <v>868</v>
      </c>
    </row>
    <row r="392" spans="1:8" ht="12.75" customHeight="1">
      <c r="A392" s="133" t="s">
        <v>890</v>
      </c>
      <c r="B392" s="133">
        <v>6</v>
      </c>
      <c r="C392" s="143" t="str">
        <f>Open!A373</f>
        <v>Gabriele Casati</v>
      </c>
      <c r="D392" s="143" t="str">
        <f>Open!B373</f>
        <v>Filippo Filippella</v>
      </c>
      <c r="E392" s="143">
        <v>3</v>
      </c>
      <c r="F392" s="143">
        <v>1</v>
      </c>
      <c r="G392" s="234" t="s">
        <v>336</v>
      </c>
    </row>
    <row r="393" spans="1:8" ht="12.75" customHeight="1">
      <c r="A393" s="133" t="s">
        <v>890</v>
      </c>
      <c r="B393" s="133">
        <v>7</v>
      </c>
      <c r="C393" s="143" t="str">
        <f>Open!A374</f>
        <v>Pier Luigi Signoretti</v>
      </c>
      <c r="D393" s="143" t="str">
        <f>Open!B374</f>
        <v>Emanuele Funaro</v>
      </c>
      <c r="E393" s="143">
        <v>3</v>
      </c>
      <c r="F393" s="143">
        <v>0</v>
      </c>
      <c r="G393" s="234" t="str">
        <f>Open!N374</f>
        <v>Ismaele Caurla</v>
      </c>
    </row>
    <row r="394" spans="1:8" ht="12.75" customHeight="1">
      <c r="A394" s="133" t="s">
        <v>890</v>
      </c>
      <c r="B394" s="133">
        <v>8</v>
      </c>
      <c r="C394" s="143" t="str">
        <f>Open!A375</f>
        <v>Fernando Gomez</v>
      </c>
      <c r="D394" s="143" t="str">
        <f>Open!B375</f>
        <v>Michael Stolzenberg</v>
      </c>
      <c r="E394" s="143">
        <v>0</v>
      </c>
      <c r="F394" s="143">
        <v>5</v>
      </c>
      <c r="G394" s="234"/>
    </row>
    <row r="395" spans="1:8" ht="12.75" customHeight="1">
      <c r="A395" s="133" t="s">
        <v>891</v>
      </c>
      <c r="B395" s="133">
        <v>9</v>
      </c>
      <c r="C395" s="143" t="str">
        <f>Veterani!A182</f>
        <v>Mario Camilleri</v>
      </c>
      <c r="D395" s="143" t="str">
        <f>Veterani!B182</f>
        <v>Patrizio Lazzaretti</v>
      </c>
      <c r="E395" s="143">
        <v>3</v>
      </c>
      <c r="F395" s="143">
        <v>2</v>
      </c>
      <c r="G395" s="234" t="s">
        <v>280</v>
      </c>
    </row>
    <row r="396" spans="1:8" ht="12.75" customHeight="1">
      <c r="A396" s="133" t="s">
        <v>891</v>
      </c>
      <c r="B396" s="133">
        <v>10</v>
      </c>
      <c r="C396" s="143" t="str">
        <f>Veterani!A183</f>
        <v>Vicenç Prats</v>
      </c>
      <c r="D396" s="143" t="str">
        <f>Veterani!B183</f>
        <v>Gunther Bamberzky</v>
      </c>
      <c r="E396" s="143">
        <v>1</v>
      </c>
      <c r="F396" s="143">
        <v>2</v>
      </c>
      <c r="G396" s="234" t="str">
        <f>Veterani!N183</f>
        <v>Lucio Canicchio</v>
      </c>
      <c r="H396" s="135" t="s">
        <v>868</v>
      </c>
    </row>
    <row r="397" spans="1:8" ht="12.75" customHeight="1">
      <c r="A397" s="133" t="s">
        <v>891</v>
      </c>
      <c r="B397" s="133">
        <v>11</v>
      </c>
      <c r="C397" s="143" t="str">
        <f>Veterani!A184</f>
        <v>Daniel Scheen</v>
      </c>
      <c r="D397" s="143" t="str">
        <f>Veterani!B184</f>
        <v>Filippo Sella</v>
      </c>
      <c r="E397" s="143">
        <v>4</v>
      </c>
      <c r="F397" s="143">
        <v>1</v>
      </c>
      <c r="G397" s="234" t="str">
        <f>Veterani!N184</f>
        <v>Karl-Heinz Haider</v>
      </c>
    </row>
    <row r="398" spans="1:8" ht="12.75" customHeight="1">
      <c r="A398" s="133" t="s">
        <v>891</v>
      </c>
      <c r="B398" s="133">
        <v>12</v>
      </c>
      <c r="C398" s="143" t="str">
        <f>Veterani!A185</f>
        <v>Claudio Dogali</v>
      </c>
      <c r="D398" s="143" t="str">
        <f>Veterani!B185</f>
        <v>Gianfranco Calonico</v>
      </c>
      <c r="E398" s="143">
        <v>0</v>
      </c>
      <c r="F398" s="143">
        <v>2</v>
      </c>
      <c r="G398" s="234" t="s">
        <v>196</v>
      </c>
    </row>
    <row r="399" spans="1:8" ht="12.75" customHeight="1">
      <c r="A399" s="133" t="s">
        <v>892</v>
      </c>
      <c r="B399" s="133">
        <v>13</v>
      </c>
      <c r="C399" s="143" t="str">
        <f>Veterani!A222</f>
        <v>Fabio Stellato</v>
      </c>
      <c r="D399" s="143" t="str">
        <f>Veterani!B222</f>
        <v>Michele Giudice</v>
      </c>
      <c r="E399" s="143">
        <v>2</v>
      </c>
      <c r="F399" s="143">
        <v>1</v>
      </c>
      <c r="G399" s="143" t="str">
        <f>Veterani!N222</f>
        <v>Giorgio Manfioletti</v>
      </c>
      <c r="H399" s="135" t="s">
        <v>868</v>
      </c>
    </row>
    <row r="400" spans="1:8" ht="12.75" customHeight="1">
      <c r="A400" s="133" t="s">
        <v>892</v>
      </c>
      <c r="B400" s="133">
        <v>14</v>
      </c>
      <c r="C400" s="143" t="str">
        <f>Veterani!A223</f>
        <v>Eric Naszalyi</v>
      </c>
      <c r="D400" s="143" t="str">
        <f>Veterani!B223</f>
        <v>Carlo Alessi</v>
      </c>
      <c r="E400" s="143">
        <v>1</v>
      </c>
      <c r="F400" s="143">
        <v>8</v>
      </c>
      <c r="G400" s="143" t="str">
        <f>Veterani!N223</f>
        <v>Nico Lucchesi</v>
      </c>
    </row>
    <row r="401" spans="1:8" ht="12.75" customHeight="1">
      <c r="A401" s="133" t="s">
        <v>892</v>
      </c>
      <c r="B401" s="133">
        <v>15</v>
      </c>
      <c r="C401" s="143" t="str">
        <f>Veterani!A224</f>
        <v>Massimo Conti</v>
      </c>
      <c r="D401" s="143" t="str">
        <f>Veterani!B224</f>
        <v>Claudio Colpani</v>
      </c>
      <c r="E401" s="143">
        <v>2</v>
      </c>
      <c r="F401" s="143">
        <v>1</v>
      </c>
      <c r="G401" s="143" t="str">
        <f>Veterani!N224</f>
        <v>Marco Trevisan</v>
      </c>
      <c r="H401" s="135" t="s">
        <v>868</v>
      </c>
    </row>
    <row r="402" spans="1:8" ht="12.75" customHeight="1">
      <c r="A402" s="133" t="s">
        <v>892</v>
      </c>
      <c r="B402" s="133">
        <v>16</v>
      </c>
      <c r="C402" s="143" t="str">
        <f>Veterani!A225</f>
        <v>Luca Bisio</v>
      </c>
      <c r="D402" s="143" t="str">
        <f>Veterani!B225</f>
        <v>Titi Giaux</v>
      </c>
      <c r="E402" s="143">
        <v>5</v>
      </c>
      <c r="F402" s="143">
        <v>0</v>
      </c>
      <c r="G402" s="143" t="str">
        <f>Veterani!N225</f>
        <v>Thierry Vivron</v>
      </c>
    </row>
    <row r="403" spans="1:8" ht="12.75" customHeight="1">
      <c r="A403" s="133" t="s">
        <v>893</v>
      </c>
      <c r="B403" s="133">
        <v>17</v>
      </c>
      <c r="C403" s="165" t="str">
        <f>Under19!A51</f>
        <v>Filippo Cubeta</v>
      </c>
      <c r="D403" s="165" t="str">
        <f>Under19!B51</f>
        <v>Leonardo Giudice</v>
      </c>
      <c r="E403" s="143">
        <v>3</v>
      </c>
      <c r="F403" s="143">
        <v>2</v>
      </c>
      <c r="G403" s="165" t="str">
        <f>Under19!N51</f>
        <v>Thèo Modeste</v>
      </c>
    </row>
    <row r="404" spans="1:8" ht="12.75" customHeight="1">
      <c r="A404" s="133" t="s">
        <v>894</v>
      </c>
      <c r="B404" s="133">
        <v>18</v>
      </c>
      <c r="C404" s="165" t="str">
        <f>Under19!A69</f>
        <v>Alessandro Natoli</v>
      </c>
      <c r="D404" s="165" t="str">
        <f>Under19!B69</f>
        <v>Corentin Wauthy</v>
      </c>
      <c r="E404" s="143">
        <v>5</v>
      </c>
      <c r="F404" s="143">
        <v>0</v>
      </c>
      <c r="G404" s="165" t="s">
        <v>383</v>
      </c>
    </row>
    <row r="405" spans="1:8" ht="12.75" customHeight="1">
      <c r="A405" s="133" t="s">
        <v>895</v>
      </c>
      <c r="B405" s="133">
        <v>19</v>
      </c>
      <c r="C405" s="165" t="str">
        <f>Under15!A27</f>
        <v>Riccardo Natoli</v>
      </c>
      <c r="D405" s="165" t="str">
        <f>Under15!B27</f>
        <v>Riccardo Marangoni</v>
      </c>
      <c r="E405" s="143">
        <v>1</v>
      </c>
      <c r="F405" s="143">
        <v>0</v>
      </c>
      <c r="G405" s="165" t="s">
        <v>295</v>
      </c>
    </row>
    <row r="406" spans="1:8" ht="12.75" customHeight="1">
      <c r="A406" s="133" t="s">
        <v>896</v>
      </c>
      <c r="B406" s="133">
        <v>20</v>
      </c>
      <c r="C406" s="165" t="str">
        <f>Under12!A27</f>
        <v>Francesco Tozzi</v>
      </c>
      <c r="D406" s="165" t="str">
        <f>Under12!B27</f>
        <v>Christian Fricano</v>
      </c>
      <c r="E406" s="143">
        <v>1</v>
      </c>
      <c r="F406" s="143">
        <v>0</v>
      </c>
      <c r="G406" s="165" t="s">
        <v>394</v>
      </c>
    </row>
    <row r="407" spans="1:8" ht="12.75" customHeight="1">
      <c r="A407" s="133" t="s">
        <v>897</v>
      </c>
      <c r="B407" s="133">
        <v>21</v>
      </c>
      <c r="C407" s="165" t="str">
        <f>Ladies!A27</f>
        <v>Paola Forlani</v>
      </c>
      <c r="D407" s="165" t="str">
        <f>Ladies!B27</f>
        <v>Bettina Lenz-Exler</v>
      </c>
      <c r="E407" s="143">
        <v>3</v>
      </c>
      <c r="F407" s="143">
        <v>1</v>
      </c>
      <c r="G407" s="165" t="s">
        <v>215</v>
      </c>
    </row>
    <row r="408" spans="1:8" ht="12.75" customHeight="1"/>
    <row r="409" spans="1:8" ht="12.75" customHeight="1">
      <c r="A409" s="304" t="s">
        <v>782</v>
      </c>
      <c r="B409" s="304"/>
      <c r="C409" s="304"/>
      <c r="D409" s="304"/>
      <c r="E409" s="304"/>
      <c r="F409" s="304"/>
      <c r="G409" s="304"/>
    </row>
    <row r="410" spans="1:8" ht="12.75" customHeight="1">
      <c r="A410" s="304"/>
      <c r="B410" s="304"/>
      <c r="C410" s="304"/>
      <c r="D410" s="304"/>
      <c r="E410" s="304"/>
      <c r="F410" s="304"/>
      <c r="G410" s="304"/>
    </row>
    <row r="411" spans="1:8" ht="12.75" customHeight="1"/>
    <row r="412" spans="1:8" ht="12.75" customHeight="1">
      <c r="A412" s="302" t="s">
        <v>898</v>
      </c>
      <c r="B412" s="302"/>
      <c r="C412" s="302"/>
      <c r="D412" s="302"/>
      <c r="E412" s="302"/>
      <c r="F412" s="302"/>
      <c r="G412" s="302"/>
    </row>
    <row r="413" spans="1:8" ht="12.75" customHeight="1">
      <c r="A413" s="231" t="s">
        <v>784</v>
      </c>
      <c r="B413" s="231" t="s">
        <v>785</v>
      </c>
      <c r="C413" s="276" t="s">
        <v>764</v>
      </c>
      <c r="D413" s="276" t="s">
        <v>765</v>
      </c>
      <c r="E413" s="303" t="s">
        <v>543</v>
      </c>
      <c r="F413" s="303"/>
      <c r="G413" s="276" t="s">
        <v>544</v>
      </c>
    </row>
    <row r="414" spans="1:8" ht="12.75" customHeight="1">
      <c r="A414" s="133" t="s">
        <v>899</v>
      </c>
      <c r="B414" s="133">
        <v>1</v>
      </c>
      <c r="C414" s="153" t="str">
        <f>Open!A320</f>
        <v>Mauro Salvati</v>
      </c>
      <c r="D414" s="153" t="str">
        <f>Open!B320</f>
        <v>Massimiliano Nastasi</v>
      </c>
      <c r="E414" s="143">
        <v>2</v>
      </c>
      <c r="F414" s="143">
        <v>3</v>
      </c>
      <c r="G414" s="153" t="str">
        <f>Open!N320</f>
        <v>Simone Bertelli</v>
      </c>
      <c r="H414" s="135" t="s">
        <v>868</v>
      </c>
    </row>
    <row r="415" spans="1:8" ht="12.75" customHeight="1">
      <c r="A415" s="133" t="s">
        <v>899</v>
      </c>
      <c r="B415" s="133">
        <v>2</v>
      </c>
      <c r="C415" s="153" t="str">
        <f>Open!A321</f>
        <v>Jean-Marie Amberny</v>
      </c>
      <c r="D415" s="153" t="str">
        <f>Open!B321</f>
        <v>Luca Battista</v>
      </c>
      <c r="E415" s="143">
        <v>4</v>
      </c>
      <c r="F415" s="143">
        <v>2</v>
      </c>
      <c r="G415" s="153" t="str">
        <f>Open!N321</f>
        <v>Massimo Cremona</v>
      </c>
    </row>
    <row r="416" spans="1:8" ht="12.75" customHeight="1">
      <c r="A416" s="133" t="s">
        <v>900</v>
      </c>
      <c r="B416" s="133">
        <v>3</v>
      </c>
      <c r="C416" s="153" t="str">
        <f>Open!A379</f>
        <v>Mongi Rouis</v>
      </c>
      <c r="D416" s="153" t="str">
        <f>Open!B379</f>
        <v>Gabriele Casati</v>
      </c>
      <c r="E416" s="143">
        <v>4</v>
      </c>
      <c r="F416" s="143">
        <v>0</v>
      </c>
      <c r="G416" s="153" t="s">
        <v>282</v>
      </c>
    </row>
    <row r="417" spans="1:8" ht="12.75" customHeight="1">
      <c r="A417" s="133" t="s">
        <v>900</v>
      </c>
      <c r="B417" s="133">
        <v>4</v>
      </c>
      <c r="C417" s="153" t="str">
        <f>Open!A380</f>
        <v>Pier Luigi Signoretti</v>
      </c>
      <c r="D417" s="153" t="str">
        <f>Open!B380</f>
        <v>Michael Stolzenberg</v>
      </c>
      <c r="E417" s="143">
        <v>2</v>
      </c>
      <c r="F417" s="143">
        <v>1</v>
      </c>
      <c r="G417" s="153" t="s">
        <v>179</v>
      </c>
    </row>
    <row r="418" spans="1:8" ht="12.75" customHeight="1">
      <c r="A418" s="133" t="s">
        <v>901</v>
      </c>
      <c r="B418" s="133">
        <v>5</v>
      </c>
      <c r="C418" s="143" t="str">
        <f>Veterani!A189</f>
        <v>Mario Camilleri</v>
      </c>
      <c r="D418" s="143" t="str">
        <f>Veterani!B189</f>
        <v>Gunther Bamberzky</v>
      </c>
      <c r="E418" s="143">
        <v>3</v>
      </c>
      <c r="F418" s="143">
        <v>1</v>
      </c>
      <c r="G418" s="143" t="str">
        <f>Veterani!N189</f>
        <v>Patrizio Lazzaretti</v>
      </c>
      <c r="H418" s="135" t="s">
        <v>902</v>
      </c>
    </row>
    <row r="419" spans="1:8" ht="12.75" customHeight="1">
      <c r="A419" s="133" t="s">
        <v>901</v>
      </c>
      <c r="B419" s="133">
        <v>6</v>
      </c>
      <c r="C419" s="143" t="str">
        <f>Veterani!A190</f>
        <v>Daniel Scheen</v>
      </c>
      <c r="D419" s="143" t="str">
        <f>Veterani!B190</f>
        <v>Gianfranco Calonico</v>
      </c>
      <c r="E419" s="143">
        <v>1</v>
      </c>
      <c r="F419" s="143">
        <v>6</v>
      </c>
      <c r="G419" s="143" t="str">
        <f>Veterani!N190</f>
        <v>Vicenç Prats</v>
      </c>
    </row>
    <row r="420" spans="1:8" ht="12.75" customHeight="1">
      <c r="A420" s="133" t="s">
        <v>903</v>
      </c>
      <c r="B420" s="133">
        <v>7</v>
      </c>
      <c r="C420" s="143" t="str">
        <f>Veterani!A229</f>
        <v>Fabio Stellato</v>
      </c>
      <c r="D420" s="143" t="str">
        <f>Veterani!B229</f>
        <v>Carlo Alessi</v>
      </c>
      <c r="E420" s="143">
        <v>2</v>
      </c>
      <c r="F420" s="143">
        <v>3</v>
      </c>
      <c r="G420" s="143" t="str">
        <f>Veterani!N229</f>
        <v>Michele Giudice</v>
      </c>
    </row>
    <row r="421" spans="1:8" ht="12.75" customHeight="1">
      <c r="A421" s="133" t="s">
        <v>903</v>
      </c>
      <c r="B421" s="133">
        <v>8</v>
      </c>
      <c r="C421" s="143" t="str">
        <f>Veterani!A230</f>
        <v>Massimo Conti</v>
      </c>
      <c r="D421" s="143" t="str">
        <f>Veterani!B230</f>
        <v>Luca Bisio</v>
      </c>
      <c r="E421" s="143">
        <v>0</v>
      </c>
      <c r="F421" s="143">
        <v>1</v>
      </c>
      <c r="G421" s="143" t="str">
        <f>Veterani!N230</f>
        <v>Eric Naszalyi</v>
      </c>
    </row>
    <row r="422" spans="1:8" ht="12.75" customHeight="1"/>
    <row r="423" spans="1:8" ht="12.75" customHeight="1">
      <c r="A423" s="304" t="s">
        <v>782</v>
      </c>
      <c r="B423" s="304"/>
      <c r="C423" s="304"/>
      <c r="D423" s="304"/>
      <c r="E423" s="304"/>
      <c r="F423" s="304"/>
      <c r="G423" s="304"/>
    </row>
    <row r="424" spans="1:8" ht="12.75" customHeight="1">
      <c r="A424" s="304"/>
      <c r="B424" s="304"/>
      <c r="C424" s="304"/>
      <c r="D424" s="304"/>
      <c r="E424" s="304"/>
      <c r="F424" s="304"/>
      <c r="G424" s="304"/>
    </row>
    <row r="425" spans="1:8" ht="12.75" customHeight="1"/>
    <row r="426" spans="1:8" ht="12.75" customHeight="1">
      <c r="A426" s="302" t="s">
        <v>904</v>
      </c>
      <c r="B426" s="302"/>
      <c r="C426" s="302"/>
      <c r="D426" s="302"/>
      <c r="E426" s="302"/>
      <c r="F426" s="302"/>
      <c r="G426" s="302"/>
    </row>
    <row r="427" spans="1:8" ht="12.75" customHeight="1">
      <c r="A427" s="231" t="s">
        <v>784</v>
      </c>
      <c r="B427" s="231" t="s">
        <v>785</v>
      </c>
      <c r="C427" s="276" t="s">
        <v>764</v>
      </c>
      <c r="D427" s="276" t="s">
        <v>765</v>
      </c>
      <c r="E427" s="303" t="s">
        <v>543</v>
      </c>
      <c r="F427" s="303"/>
      <c r="G427" s="276" t="s">
        <v>544</v>
      </c>
    </row>
    <row r="428" spans="1:8" ht="12.75" customHeight="1">
      <c r="A428" s="133" t="s">
        <v>905</v>
      </c>
      <c r="B428" s="133">
        <v>1</v>
      </c>
      <c r="C428" s="153" t="str">
        <f>Open!A325</f>
        <v>Massimiliano Nastasi</v>
      </c>
      <c r="D428" s="153" t="str">
        <f>Open!B325</f>
        <v>Jean-Marie Amberny</v>
      </c>
      <c r="E428" s="143">
        <v>3</v>
      </c>
      <c r="F428" s="143">
        <v>1</v>
      </c>
      <c r="G428" s="153" t="str">
        <f>Open!N325</f>
        <v>Mauro Salvati</v>
      </c>
    </row>
    <row r="429" spans="1:8" ht="12.75" customHeight="1">
      <c r="A429" s="133" t="s">
        <v>906</v>
      </c>
      <c r="B429" s="133">
        <v>2</v>
      </c>
      <c r="C429" s="153" t="str">
        <f>Open!A384</f>
        <v>Mongi Rouis</v>
      </c>
      <c r="D429" s="153" t="str">
        <f>Open!B384</f>
        <v>Pier Luigi Signoretti</v>
      </c>
      <c r="E429" s="143">
        <v>3</v>
      </c>
      <c r="F429" s="143">
        <v>4</v>
      </c>
      <c r="G429" s="153" t="str">
        <f>Open!N384</f>
        <v>Gabriele Casati</v>
      </c>
      <c r="H429" s="135" t="s">
        <v>868</v>
      </c>
    </row>
    <row r="430" spans="1:8" ht="12.75" customHeight="1">
      <c r="A430" s="133" t="s">
        <v>907</v>
      </c>
      <c r="B430" s="133">
        <v>3</v>
      </c>
      <c r="C430" s="143" t="str">
        <f>Veterani!A194</f>
        <v>Mario Camilleri</v>
      </c>
      <c r="D430" s="143" t="str">
        <f>Veterani!B194</f>
        <v>Gianfranco Calonico</v>
      </c>
      <c r="E430" s="143">
        <v>1</v>
      </c>
      <c r="F430" s="143">
        <v>2</v>
      </c>
      <c r="G430" s="143" t="str">
        <f>Veterani!N194</f>
        <v>Daniel Scheen</v>
      </c>
      <c r="H430" s="135" t="s">
        <v>908</v>
      </c>
    </row>
    <row r="431" spans="1:8" ht="12.75" customHeight="1">
      <c r="A431" s="133" t="s">
        <v>909</v>
      </c>
      <c r="B431" s="133">
        <v>4</v>
      </c>
      <c r="C431" s="143" t="str">
        <f>Veterani!A234</f>
        <v>Carlo Alessi</v>
      </c>
      <c r="D431" s="143" t="str">
        <f>Veterani!B234</f>
        <v>Luca Bisio</v>
      </c>
      <c r="E431" s="143">
        <v>2</v>
      </c>
      <c r="F431" s="143">
        <v>3</v>
      </c>
      <c r="G431" s="143" t="str">
        <f>Veterani!N234</f>
        <v>Massimo Conti</v>
      </c>
    </row>
    <row r="432" spans="1:8" ht="12.75" customHeight="1"/>
    <row r="433" ht="12.75" customHeight="1"/>
  </sheetData>
  <sheetProtection selectLockedCells="1" selectUnlockedCells="1"/>
  <mergeCells count="40">
    <mergeCell ref="A174:G175"/>
    <mergeCell ref="E94:F94"/>
    <mergeCell ref="A90:G91"/>
    <mergeCell ref="A177:G177"/>
    <mergeCell ref="B1:G1"/>
    <mergeCell ref="B2:G2"/>
    <mergeCell ref="B3:G3"/>
    <mergeCell ref="B4:G4"/>
    <mergeCell ref="A51:G51"/>
    <mergeCell ref="A6:G7"/>
    <mergeCell ref="A9:G9"/>
    <mergeCell ref="E10:F10"/>
    <mergeCell ref="A48:G49"/>
    <mergeCell ref="A219:G219"/>
    <mergeCell ref="E220:F220"/>
    <mergeCell ref="A423:G424"/>
    <mergeCell ref="A426:G426"/>
    <mergeCell ref="A132:G133"/>
    <mergeCell ref="A135:G135"/>
    <mergeCell ref="E136:F136"/>
    <mergeCell ref="E262:F262"/>
    <mergeCell ref="A261:G261"/>
    <mergeCell ref="A216:G217"/>
    <mergeCell ref="E52:F52"/>
    <mergeCell ref="A298:G299"/>
    <mergeCell ref="A258:G259"/>
    <mergeCell ref="E178:F178"/>
    <mergeCell ref="A93:G93"/>
    <mergeCell ref="E427:F427"/>
    <mergeCell ref="E344:F344"/>
    <mergeCell ref="E302:F302"/>
    <mergeCell ref="A301:G301"/>
    <mergeCell ref="E386:F386"/>
    <mergeCell ref="A382:G383"/>
    <mergeCell ref="A385:G385"/>
    <mergeCell ref="A412:G412"/>
    <mergeCell ref="A340:G341"/>
    <mergeCell ref="A343:G343"/>
    <mergeCell ref="E413:F413"/>
    <mergeCell ref="A409:G410"/>
  </mergeCells>
  <phoneticPr fontId="39" type="noConversion"/>
  <pageMargins left="0.25" right="0.25" top="0.75" bottom="0.75" header="0.3" footer="0.3"/>
  <pageSetup paperSize="9" firstPageNumber="0" orientation="portrait" horizontalDpi="300" verticalDpi="300" r:id="rId1"/>
  <headerFooter alignWithMargins="0"/>
  <rowBreaks count="9" manualBreakCount="9">
    <brk id="47" max="16383" man="1"/>
    <brk id="89" max="16383" man="1"/>
    <brk id="131" max="16383" man="1"/>
    <brk id="173" max="16383" man="1"/>
    <brk id="215" max="16383" man="1"/>
    <brk id="257" max="16383" man="1"/>
    <brk id="297" max="16383" man="1"/>
    <brk id="339" max="16383" man="1"/>
    <brk id="381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EB327"/>
  <sheetViews>
    <sheetView topLeftCell="DD28" zoomScaleNormal="100" zoomScaleSheetLayoutView="80" workbookViewId="0" xr3:uid="{65FA3815-DCC1-5481-872F-D2879ED395ED}">
      <selection activeCell="DV43" sqref="DV43"/>
    </sheetView>
  </sheetViews>
  <sheetFormatPr defaultColWidth="11.42578125" defaultRowHeight="12.75"/>
  <cols>
    <col min="1" max="1" width="1" style="175" customWidth="1"/>
    <col min="2" max="3" width="3.85546875" style="175" customWidth="1"/>
    <col min="4" max="4" width="7" style="175" customWidth="1"/>
    <col min="5" max="7" width="17.85546875" style="175" customWidth="1"/>
    <col min="8" max="11" width="5.7109375" style="175" customWidth="1"/>
    <col min="12" max="12" width="0.85546875" style="175" customWidth="1"/>
    <col min="13" max="13" width="1" style="175" customWidth="1"/>
    <col min="14" max="15" width="3.85546875" style="175" customWidth="1"/>
    <col min="16" max="16" width="7" style="175" customWidth="1"/>
    <col min="17" max="19" width="17.85546875" style="175" customWidth="1"/>
    <col min="20" max="23" width="5.7109375" style="175" customWidth="1"/>
    <col min="24" max="24" width="0.85546875" style="175" customWidth="1"/>
    <col min="25" max="25" width="1" style="175" customWidth="1"/>
    <col min="26" max="27" width="3.85546875" style="175" customWidth="1"/>
    <col min="28" max="28" width="7" style="175" customWidth="1"/>
    <col min="29" max="31" width="17.85546875" style="175" customWidth="1"/>
    <col min="32" max="35" width="5.7109375" style="175" customWidth="1"/>
    <col min="36" max="36" width="0.85546875" style="175" customWidth="1"/>
    <col min="37" max="37" width="1" style="175" customWidth="1"/>
    <col min="38" max="39" width="3.85546875" style="175" customWidth="1"/>
    <col min="40" max="40" width="7" style="175" customWidth="1"/>
    <col min="41" max="43" width="17.85546875" style="175" customWidth="1"/>
    <col min="44" max="47" width="5.7109375" style="175" customWidth="1"/>
    <col min="48" max="48" width="0.85546875" style="175" customWidth="1"/>
    <col min="49" max="49" width="1" style="175" customWidth="1"/>
    <col min="50" max="51" width="3.85546875" style="175" customWidth="1"/>
    <col min="52" max="52" width="7" style="175" customWidth="1"/>
    <col min="53" max="55" width="17.85546875" style="175" customWidth="1"/>
    <col min="56" max="59" width="5.7109375" style="175" customWidth="1"/>
    <col min="60" max="60" width="0.85546875" style="175" customWidth="1"/>
    <col min="61" max="61" width="1" style="175" customWidth="1"/>
    <col min="62" max="63" width="3.85546875" style="175" customWidth="1"/>
    <col min="64" max="64" width="7" style="175" customWidth="1"/>
    <col min="65" max="67" width="17.85546875" style="175" customWidth="1"/>
    <col min="68" max="71" width="5.7109375" style="175" customWidth="1"/>
    <col min="72" max="72" width="0.85546875" style="175" customWidth="1"/>
    <col min="73" max="73" width="1" style="175" customWidth="1"/>
    <col min="74" max="75" width="3.85546875" style="175" customWidth="1"/>
    <col min="76" max="76" width="7" style="175" customWidth="1"/>
    <col min="77" max="79" width="17.85546875" style="175" customWidth="1"/>
    <col min="80" max="83" width="5.7109375" style="175" customWidth="1"/>
    <col min="84" max="84" width="0.85546875" style="175" customWidth="1"/>
    <col min="85" max="85" width="1" style="175" customWidth="1"/>
    <col min="86" max="87" width="3.85546875" style="175" customWidth="1"/>
    <col min="88" max="88" width="7" style="175" customWidth="1"/>
    <col min="89" max="91" width="17.85546875" style="175" customWidth="1"/>
    <col min="92" max="95" width="5.7109375" style="175" customWidth="1"/>
    <col min="96" max="96" width="0.85546875" style="175" customWidth="1"/>
    <col min="97" max="97" width="1" style="175" customWidth="1"/>
    <col min="98" max="99" width="3.85546875" style="175" customWidth="1"/>
    <col min="100" max="100" width="7" style="175" customWidth="1"/>
    <col min="101" max="103" width="17.85546875" style="175" customWidth="1"/>
    <col min="104" max="107" width="5.7109375" style="175" customWidth="1"/>
    <col min="108" max="108" width="0.85546875" style="175" customWidth="1"/>
    <col min="109" max="109" width="1" style="175" customWidth="1"/>
    <col min="110" max="111" width="3.85546875" style="175" customWidth="1"/>
    <col min="112" max="112" width="7" style="175" customWidth="1"/>
    <col min="113" max="115" width="17.85546875" style="175" customWidth="1"/>
    <col min="116" max="119" width="5.7109375" style="175" customWidth="1"/>
    <col min="120" max="120" width="0.85546875" style="175" customWidth="1"/>
    <col min="121" max="121" width="1" style="175" customWidth="1"/>
    <col min="122" max="123" width="3.85546875" style="175" customWidth="1"/>
    <col min="124" max="124" width="7" style="175" customWidth="1"/>
    <col min="125" max="127" width="17.85546875" style="175" customWidth="1"/>
    <col min="128" max="131" width="5.7109375" style="175" customWidth="1"/>
    <col min="132" max="132" width="0.85546875" style="175" customWidth="1"/>
    <col min="133" max="16384" width="11.42578125" style="175"/>
  </cols>
  <sheetData>
    <row r="1" spans="2:132" ht="9.75" customHeight="1"/>
    <row r="2" spans="2:132" s="179" customFormat="1" ht="6" customHeight="1">
      <c r="B2" s="176"/>
      <c r="C2" s="177"/>
      <c r="D2" s="177"/>
      <c r="E2" s="177"/>
      <c r="F2" s="177"/>
      <c r="G2" s="177"/>
      <c r="H2" s="177"/>
      <c r="I2" s="177"/>
      <c r="J2" s="177"/>
      <c r="K2" s="178"/>
      <c r="N2" s="176"/>
      <c r="O2" s="177"/>
      <c r="P2" s="177"/>
      <c r="Q2" s="177"/>
      <c r="R2" s="177"/>
      <c r="S2" s="177"/>
      <c r="T2" s="177"/>
      <c r="U2" s="177"/>
      <c r="V2" s="177"/>
      <c r="W2" s="178"/>
      <c r="Z2" s="176"/>
      <c r="AA2" s="177"/>
      <c r="AB2" s="177"/>
      <c r="AC2" s="177"/>
      <c r="AD2" s="177"/>
      <c r="AE2" s="177"/>
      <c r="AF2" s="177"/>
      <c r="AG2" s="177"/>
      <c r="AH2" s="177"/>
      <c r="AI2" s="178"/>
      <c r="AL2" s="176"/>
      <c r="AM2" s="177"/>
      <c r="AN2" s="177"/>
      <c r="AO2" s="177"/>
      <c r="AP2" s="177"/>
      <c r="AQ2" s="177"/>
      <c r="AR2" s="177"/>
      <c r="AS2" s="177"/>
      <c r="AT2" s="177"/>
      <c r="AU2" s="178"/>
      <c r="AX2" s="176"/>
      <c r="AY2" s="177"/>
      <c r="AZ2" s="177"/>
      <c r="BA2" s="177"/>
      <c r="BB2" s="177"/>
      <c r="BC2" s="177"/>
      <c r="BD2" s="177"/>
      <c r="BE2" s="177"/>
      <c r="BF2" s="177"/>
      <c r="BG2" s="178"/>
      <c r="BJ2" s="176"/>
      <c r="BK2" s="177"/>
      <c r="BL2" s="177"/>
      <c r="BM2" s="177"/>
      <c r="BN2" s="177"/>
      <c r="BO2" s="177"/>
      <c r="BP2" s="177"/>
      <c r="BQ2" s="177"/>
      <c r="BR2" s="177"/>
      <c r="BS2" s="178"/>
      <c r="BV2" s="176"/>
      <c r="BW2" s="177"/>
      <c r="BX2" s="177"/>
      <c r="BY2" s="177"/>
      <c r="BZ2" s="177"/>
      <c r="CA2" s="177"/>
      <c r="CB2" s="177"/>
      <c r="CC2" s="177"/>
      <c r="CD2" s="177"/>
      <c r="CE2" s="178"/>
      <c r="CH2" s="176"/>
      <c r="CI2" s="177"/>
      <c r="CJ2" s="177"/>
      <c r="CK2" s="177"/>
      <c r="CL2" s="177"/>
      <c r="CM2" s="177"/>
      <c r="CN2" s="177"/>
      <c r="CO2" s="177"/>
      <c r="CP2" s="177"/>
      <c r="CQ2" s="178"/>
      <c r="CT2" s="176"/>
      <c r="CU2" s="177"/>
      <c r="CV2" s="177"/>
      <c r="CW2" s="177"/>
      <c r="CX2" s="177"/>
      <c r="CY2" s="177"/>
      <c r="CZ2" s="177"/>
      <c r="DA2" s="177"/>
      <c r="DB2" s="177"/>
      <c r="DC2" s="178"/>
      <c r="DF2" s="176"/>
      <c r="DG2" s="177"/>
      <c r="DH2" s="177"/>
      <c r="DI2" s="177"/>
      <c r="DJ2" s="177"/>
      <c r="DK2" s="177"/>
      <c r="DL2" s="177"/>
      <c r="DM2" s="177"/>
      <c r="DN2" s="177"/>
      <c r="DO2" s="178"/>
      <c r="DR2" s="176"/>
      <c r="DS2" s="177"/>
      <c r="DT2" s="177"/>
      <c r="DU2" s="177"/>
      <c r="DV2" s="177"/>
      <c r="DW2" s="177"/>
      <c r="DX2" s="177"/>
      <c r="DY2" s="177"/>
      <c r="DZ2" s="177"/>
      <c r="EA2" s="178"/>
    </row>
    <row r="3" spans="2:132" s="179" customFormat="1" ht="18" customHeight="1">
      <c r="B3" s="180"/>
      <c r="C3" s="181"/>
      <c r="D3" s="181"/>
      <c r="E3" s="305" t="s">
        <v>2</v>
      </c>
      <c r="F3" s="305"/>
      <c r="G3" s="305"/>
      <c r="H3" s="305"/>
      <c r="I3" s="182"/>
      <c r="J3" s="182"/>
      <c r="K3" s="183"/>
      <c r="L3" s="182"/>
      <c r="N3" s="180"/>
      <c r="O3" s="181"/>
      <c r="P3" s="181"/>
      <c r="Q3" s="305" t="s">
        <v>2</v>
      </c>
      <c r="R3" s="305"/>
      <c r="S3" s="305"/>
      <c r="T3" s="305"/>
      <c r="U3" s="182"/>
      <c r="V3" s="182"/>
      <c r="W3" s="183"/>
      <c r="X3" s="182"/>
      <c r="Z3" s="180"/>
      <c r="AA3" s="181"/>
      <c r="AB3" s="181"/>
      <c r="AC3" s="305" t="s">
        <v>2</v>
      </c>
      <c r="AD3" s="305"/>
      <c r="AE3" s="305"/>
      <c r="AF3" s="305"/>
      <c r="AG3" s="182"/>
      <c r="AH3" s="182"/>
      <c r="AI3" s="183"/>
      <c r="AJ3" s="182"/>
      <c r="AL3" s="180"/>
      <c r="AM3" s="181"/>
      <c r="AN3" s="181"/>
      <c r="AO3" s="305" t="s">
        <v>2</v>
      </c>
      <c r="AP3" s="305"/>
      <c r="AQ3" s="305"/>
      <c r="AR3" s="305"/>
      <c r="AS3" s="182"/>
      <c r="AT3" s="182"/>
      <c r="AU3" s="183"/>
      <c r="AV3" s="182"/>
      <c r="AX3" s="180"/>
      <c r="AY3" s="181"/>
      <c r="AZ3" s="181"/>
      <c r="BA3" s="305" t="s">
        <v>2</v>
      </c>
      <c r="BB3" s="305"/>
      <c r="BC3" s="305"/>
      <c r="BD3" s="305"/>
      <c r="BE3" s="182"/>
      <c r="BF3" s="182"/>
      <c r="BG3" s="183"/>
      <c r="BH3" s="182"/>
      <c r="BJ3" s="180"/>
      <c r="BK3" s="181"/>
      <c r="BL3" s="181"/>
      <c r="BM3" s="305" t="s">
        <v>2</v>
      </c>
      <c r="BN3" s="305"/>
      <c r="BO3" s="305"/>
      <c r="BP3" s="305"/>
      <c r="BQ3" s="182"/>
      <c r="BR3" s="182"/>
      <c r="BS3" s="183"/>
      <c r="BT3" s="182"/>
      <c r="BV3" s="180"/>
      <c r="BW3" s="181"/>
      <c r="BX3" s="181"/>
      <c r="BY3" s="305" t="s">
        <v>2</v>
      </c>
      <c r="BZ3" s="305"/>
      <c r="CA3" s="305"/>
      <c r="CB3" s="305"/>
      <c r="CC3" s="182"/>
      <c r="CD3" s="182"/>
      <c r="CE3" s="183"/>
      <c r="CF3" s="182"/>
      <c r="CH3" s="180"/>
      <c r="CI3" s="181"/>
      <c r="CJ3" s="181"/>
      <c r="CK3" s="305" t="s">
        <v>2</v>
      </c>
      <c r="CL3" s="305"/>
      <c r="CM3" s="305"/>
      <c r="CN3" s="305"/>
      <c r="CO3" s="182"/>
      <c r="CP3" s="182"/>
      <c r="CQ3" s="183"/>
      <c r="CR3" s="182"/>
      <c r="CT3" s="180"/>
      <c r="CU3" s="181"/>
      <c r="CV3" s="181"/>
      <c r="CW3" s="305" t="s">
        <v>2</v>
      </c>
      <c r="CX3" s="305"/>
      <c r="CY3" s="305"/>
      <c r="CZ3" s="305"/>
      <c r="DA3" s="182"/>
      <c r="DB3" s="182"/>
      <c r="DC3" s="183"/>
      <c r="DD3" s="182"/>
      <c r="DF3" s="180"/>
      <c r="DG3" s="181"/>
      <c r="DH3" s="181"/>
      <c r="DI3" s="305" t="s">
        <v>2</v>
      </c>
      <c r="DJ3" s="305"/>
      <c r="DK3" s="305"/>
      <c r="DL3" s="305"/>
      <c r="DM3" s="182"/>
      <c r="DN3" s="182"/>
      <c r="DO3" s="183"/>
      <c r="DP3" s="182"/>
      <c r="DR3" s="180"/>
      <c r="DS3" s="181"/>
      <c r="DT3" s="181"/>
      <c r="DU3" s="305" t="s">
        <v>2</v>
      </c>
      <c r="DV3" s="305"/>
      <c r="DW3" s="305"/>
      <c r="DX3" s="305"/>
      <c r="DY3" s="182"/>
      <c r="DZ3" s="182"/>
      <c r="EA3" s="183"/>
      <c r="EB3" s="182"/>
    </row>
    <row r="4" spans="2:132" s="179" customFormat="1" ht="18" customHeight="1">
      <c r="B4" s="180"/>
      <c r="C4" s="181"/>
      <c r="D4" s="181"/>
      <c r="E4" s="306" t="s">
        <v>910</v>
      </c>
      <c r="F4" s="306"/>
      <c r="G4" s="306"/>
      <c r="H4" s="306"/>
      <c r="I4" s="184"/>
      <c r="J4" s="184"/>
      <c r="K4" s="185"/>
      <c r="L4" s="184"/>
      <c r="N4" s="180"/>
      <c r="O4" s="181"/>
      <c r="P4" s="181"/>
      <c r="Q4" s="306" t="s">
        <v>910</v>
      </c>
      <c r="R4" s="306"/>
      <c r="S4" s="306"/>
      <c r="T4" s="306"/>
      <c r="U4" s="184"/>
      <c r="V4" s="184"/>
      <c r="W4" s="185"/>
      <c r="X4" s="184"/>
      <c r="Z4" s="180"/>
      <c r="AA4" s="181"/>
      <c r="AB4" s="181"/>
      <c r="AC4" s="306" t="s">
        <v>910</v>
      </c>
      <c r="AD4" s="306"/>
      <c r="AE4" s="306"/>
      <c r="AF4" s="306"/>
      <c r="AG4" s="184"/>
      <c r="AH4" s="184"/>
      <c r="AI4" s="185"/>
      <c r="AJ4" s="184"/>
      <c r="AL4" s="180"/>
      <c r="AM4" s="181"/>
      <c r="AN4" s="181"/>
      <c r="AO4" s="306" t="s">
        <v>910</v>
      </c>
      <c r="AP4" s="306"/>
      <c r="AQ4" s="306"/>
      <c r="AR4" s="306"/>
      <c r="AS4" s="184"/>
      <c r="AT4" s="184"/>
      <c r="AU4" s="185"/>
      <c r="AV4" s="184"/>
      <c r="AX4" s="180"/>
      <c r="AY4" s="181"/>
      <c r="AZ4" s="181"/>
      <c r="BA4" s="306" t="s">
        <v>910</v>
      </c>
      <c r="BB4" s="306"/>
      <c r="BC4" s="306"/>
      <c r="BD4" s="306"/>
      <c r="BE4" s="184"/>
      <c r="BF4" s="184"/>
      <c r="BG4" s="185"/>
      <c r="BH4" s="184"/>
      <c r="BJ4" s="180"/>
      <c r="BK4" s="181"/>
      <c r="BL4" s="181"/>
      <c r="BM4" s="306" t="s">
        <v>910</v>
      </c>
      <c r="BN4" s="306"/>
      <c r="BO4" s="306"/>
      <c r="BP4" s="306"/>
      <c r="BQ4" s="184"/>
      <c r="BR4" s="184"/>
      <c r="BS4" s="185"/>
      <c r="BT4" s="184"/>
      <c r="BV4" s="180"/>
      <c r="BW4" s="181"/>
      <c r="BX4" s="181"/>
      <c r="BY4" s="306" t="s">
        <v>910</v>
      </c>
      <c r="BZ4" s="306"/>
      <c r="CA4" s="306"/>
      <c r="CB4" s="306"/>
      <c r="CC4" s="184"/>
      <c r="CD4" s="184"/>
      <c r="CE4" s="185"/>
      <c r="CF4" s="184"/>
      <c r="CH4" s="180"/>
      <c r="CI4" s="181"/>
      <c r="CJ4" s="181"/>
      <c r="CK4" s="306" t="s">
        <v>910</v>
      </c>
      <c r="CL4" s="306"/>
      <c r="CM4" s="306"/>
      <c r="CN4" s="306"/>
      <c r="CO4" s="184"/>
      <c r="CP4" s="184"/>
      <c r="CQ4" s="185"/>
      <c r="CR4" s="184"/>
      <c r="CT4" s="180"/>
      <c r="CU4" s="181"/>
      <c r="CV4" s="181"/>
      <c r="CW4" s="306" t="s">
        <v>910</v>
      </c>
      <c r="CX4" s="306"/>
      <c r="CY4" s="306"/>
      <c r="CZ4" s="306"/>
      <c r="DA4" s="184"/>
      <c r="DB4" s="184"/>
      <c r="DC4" s="185"/>
      <c r="DD4" s="184"/>
      <c r="DF4" s="180"/>
      <c r="DG4" s="181"/>
      <c r="DH4" s="181"/>
      <c r="DI4" s="306" t="s">
        <v>910</v>
      </c>
      <c r="DJ4" s="306"/>
      <c r="DK4" s="306"/>
      <c r="DL4" s="306"/>
      <c r="DM4" s="184"/>
      <c r="DN4" s="184"/>
      <c r="DO4" s="185"/>
      <c r="DP4" s="184"/>
      <c r="DR4" s="180"/>
      <c r="DS4" s="181"/>
      <c r="DT4" s="181"/>
      <c r="DU4" s="306" t="s">
        <v>910</v>
      </c>
      <c r="DV4" s="306"/>
      <c r="DW4" s="306"/>
      <c r="DX4" s="306"/>
      <c r="DY4" s="184"/>
      <c r="DZ4" s="184"/>
      <c r="EA4" s="185"/>
      <c r="EB4" s="184"/>
    </row>
    <row r="5" spans="2:132" s="179" customFormat="1" ht="4.5" customHeight="1">
      <c r="B5" s="186"/>
      <c r="C5" s="187"/>
      <c r="D5" s="187"/>
      <c r="E5" s="187"/>
      <c r="F5" s="187"/>
      <c r="G5" s="187"/>
      <c r="H5" s="187"/>
      <c r="I5" s="187"/>
      <c r="J5" s="187"/>
      <c r="K5" s="188"/>
      <c r="N5" s="186"/>
      <c r="O5" s="187"/>
      <c r="P5" s="187"/>
      <c r="Q5" s="187"/>
      <c r="R5" s="187"/>
      <c r="S5" s="187"/>
      <c r="T5" s="187"/>
      <c r="U5" s="187"/>
      <c r="V5" s="187"/>
      <c r="W5" s="188"/>
      <c r="Z5" s="186"/>
      <c r="AA5" s="187"/>
      <c r="AB5" s="187"/>
      <c r="AC5" s="187"/>
      <c r="AD5" s="187"/>
      <c r="AE5" s="187"/>
      <c r="AF5" s="187"/>
      <c r="AG5" s="187"/>
      <c r="AH5" s="187"/>
      <c r="AI5" s="188"/>
      <c r="AL5" s="186"/>
      <c r="AM5" s="187"/>
      <c r="AN5" s="187"/>
      <c r="AO5" s="187"/>
      <c r="AP5" s="187"/>
      <c r="AQ5" s="187"/>
      <c r="AR5" s="187"/>
      <c r="AS5" s="187"/>
      <c r="AT5" s="187"/>
      <c r="AU5" s="188"/>
      <c r="AX5" s="186"/>
      <c r="AY5" s="187"/>
      <c r="AZ5" s="187"/>
      <c r="BA5" s="187"/>
      <c r="BB5" s="187"/>
      <c r="BC5" s="187"/>
      <c r="BD5" s="187"/>
      <c r="BE5" s="187"/>
      <c r="BF5" s="187"/>
      <c r="BG5" s="188"/>
      <c r="BJ5" s="186"/>
      <c r="BK5" s="187"/>
      <c r="BL5" s="187"/>
      <c r="BM5" s="187"/>
      <c r="BN5" s="187"/>
      <c r="BO5" s="187"/>
      <c r="BP5" s="187"/>
      <c r="BQ5" s="187"/>
      <c r="BR5" s="187"/>
      <c r="BS5" s="188"/>
      <c r="BV5" s="186"/>
      <c r="BW5" s="187"/>
      <c r="BX5" s="187"/>
      <c r="BY5" s="187"/>
      <c r="BZ5" s="187"/>
      <c r="CA5" s="187"/>
      <c r="CB5" s="187"/>
      <c r="CC5" s="187"/>
      <c r="CD5" s="187"/>
      <c r="CE5" s="188"/>
      <c r="CH5" s="186"/>
      <c r="CI5" s="187"/>
      <c r="CJ5" s="187"/>
      <c r="CK5" s="187"/>
      <c r="CL5" s="187"/>
      <c r="CM5" s="187"/>
      <c r="CN5" s="187"/>
      <c r="CO5" s="187"/>
      <c r="CP5" s="187"/>
      <c r="CQ5" s="188"/>
      <c r="CT5" s="186"/>
      <c r="CU5" s="187"/>
      <c r="CV5" s="187"/>
      <c r="CW5" s="187"/>
      <c r="CX5" s="187"/>
      <c r="CY5" s="187"/>
      <c r="CZ5" s="187"/>
      <c r="DA5" s="187"/>
      <c r="DB5" s="187"/>
      <c r="DC5" s="188"/>
      <c r="DF5" s="186"/>
      <c r="DG5" s="187"/>
      <c r="DH5" s="187"/>
      <c r="DI5" s="187"/>
      <c r="DJ5" s="187"/>
      <c r="DK5" s="187"/>
      <c r="DL5" s="187"/>
      <c r="DM5" s="187"/>
      <c r="DN5" s="187"/>
      <c r="DO5" s="188"/>
      <c r="DR5" s="186"/>
      <c r="DS5" s="187"/>
      <c r="DT5" s="187"/>
      <c r="DU5" s="187"/>
      <c r="DV5" s="187"/>
      <c r="DW5" s="187"/>
      <c r="DX5" s="187"/>
      <c r="DY5" s="187"/>
      <c r="DZ5" s="187"/>
      <c r="EA5" s="188"/>
    </row>
    <row r="6" spans="2:132" s="179" customFormat="1" ht="5.25" customHeight="1"/>
    <row r="7" spans="2:132" s="179" customFormat="1" ht="15" customHeight="1">
      <c r="B7" s="189">
        <v>1</v>
      </c>
      <c r="C7" s="307" t="s">
        <v>911</v>
      </c>
      <c r="D7" s="308"/>
      <c r="E7" s="309" t="s">
        <v>912</v>
      </c>
      <c r="F7" s="309" t="s">
        <v>913</v>
      </c>
      <c r="G7" s="311" t="s">
        <v>914</v>
      </c>
      <c r="H7" s="313" t="s">
        <v>915</v>
      </c>
      <c r="I7" s="313"/>
      <c r="J7" s="313" t="s">
        <v>916</v>
      </c>
      <c r="K7" s="313"/>
      <c r="N7" s="189">
        <v>2</v>
      </c>
      <c r="O7" s="307" t="s">
        <v>911</v>
      </c>
      <c r="P7" s="308"/>
      <c r="Q7" s="309" t="s">
        <v>912</v>
      </c>
      <c r="R7" s="309" t="s">
        <v>913</v>
      </c>
      <c r="S7" s="309" t="s">
        <v>914</v>
      </c>
      <c r="T7" s="313" t="s">
        <v>915</v>
      </c>
      <c r="U7" s="313"/>
      <c r="V7" s="313" t="s">
        <v>916</v>
      </c>
      <c r="W7" s="313"/>
      <c r="Z7" s="189">
        <v>3</v>
      </c>
      <c r="AA7" s="307" t="s">
        <v>911</v>
      </c>
      <c r="AB7" s="308"/>
      <c r="AC7" s="309" t="s">
        <v>912</v>
      </c>
      <c r="AD7" s="309" t="s">
        <v>913</v>
      </c>
      <c r="AE7" s="309" t="s">
        <v>914</v>
      </c>
      <c r="AF7" s="313" t="s">
        <v>915</v>
      </c>
      <c r="AG7" s="313"/>
      <c r="AH7" s="313" t="s">
        <v>916</v>
      </c>
      <c r="AI7" s="313"/>
      <c r="AL7" s="189">
        <v>4</v>
      </c>
      <c r="AM7" s="307" t="s">
        <v>911</v>
      </c>
      <c r="AN7" s="308"/>
      <c r="AO7" s="309" t="s">
        <v>912</v>
      </c>
      <c r="AP7" s="309" t="s">
        <v>913</v>
      </c>
      <c r="AQ7" s="309" t="s">
        <v>914</v>
      </c>
      <c r="AR7" s="313" t="s">
        <v>915</v>
      </c>
      <c r="AS7" s="313"/>
      <c r="AT7" s="313" t="s">
        <v>916</v>
      </c>
      <c r="AU7" s="313"/>
      <c r="AX7" s="189">
        <v>5</v>
      </c>
      <c r="AY7" s="307" t="s">
        <v>911</v>
      </c>
      <c r="AZ7" s="308"/>
      <c r="BA7" s="309" t="s">
        <v>912</v>
      </c>
      <c r="BB7" s="309" t="s">
        <v>913</v>
      </c>
      <c r="BC7" s="309" t="s">
        <v>914</v>
      </c>
      <c r="BD7" s="313" t="s">
        <v>915</v>
      </c>
      <c r="BE7" s="313"/>
      <c r="BF7" s="313" t="s">
        <v>916</v>
      </c>
      <c r="BG7" s="313"/>
      <c r="BJ7" s="189">
        <v>6</v>
      </c>
      <c r="BK7" s="307" t="s">
        <v>911</v>
      </c>
      <c r="BL7" s="308"/>
      <c r="BM7" s="309" t="s">
        <v>912</v>
      </c>
      <c r="BN7" s="309" t="s">
        <v>913</v>
      </c>
      <c r="BO7" s="309" t="s">
        <v>914</v>
      </c>
      <c r="BP7" s="313" t="s">
        <v>915</v>
      </c>
      <c r="BQ7" s="313"/>
      <c r="BR7" s="313" t="s">
        <v>916</v>
      </c>
      <c r="BS7" s="313"/>
      <c r="BV7" s="189">
        <v>7</v>
      </c>
      <c r="BW7" s="307" t="s">
        <v>911</v>
      </c>
      <c r="BX7" s="308"/>
      <c r="BY7" s="309" t="s">
        <v>912</v>
      </c>
      <c r="BZ7" s="309" t="s">
        <v>913</v>
      </c>
      <c r="CA7" s="309" t="s">
        <v>914</v>
      </c>
      <c r="CB7" s="313" t="s">
        <v>915</v>
      </c>
      <c r="CC7" s="313"/>
      <c r="CD7" s="313" t="s">
        <v>916</v>
      </c>
      <c r="CE7" s="313"/>
      <c r="CH7" s="189">
        <v>8</v>
      </c>
      <c r="CI7" s="307" t="s">
        <v>911</v>
      </c>
      <c r="CJ7" s="308"/>
      <c r="CK7" s="309" t="s">
        <v>912</v>
      </c>
      <c r="CL7" s="309" t="s">
        <v>913</v>
      </c>
      <c r="CM7" s="309" t="s">
        <v>914</v>
      </c>
      <c r="CN7" s="313" t="s">
        <v>915</v>
      </c>
      <c r="CO7" s="313"/>
      <c r="CP7" s="313" t="s">
        <v>916</v>
      </c>
      <c r="CQ7" s="313"/>
      <c r="CT7" s="189">
        <v>9</v>
      </c>
      <c r="CU7" s="307" t="s">
        <v>911</v>
      </c>
      <c r="CV7" s="308"/>
      <c r="CW7" s="309" t="s">
        <v>912</v>
      </c>
      <c r="CX7" s="309" t="s">
        <v>913</v>
      </c>
      <c r="CY7" s="309" t="s">
        <v>914</v>
      </c>
      <c r="CZ7" s="313" t="s">
        <v>915</v>
      </c>
      <c r="DA7" s="313"/>
      <c r="DB7" s="313" t="s">
        <v>916</v>
      </c>
      <c r="DC7" s="313"/>
      <c r="DF7" s="189">
        <v>10</v>
      </c>
      <c r="DG7" s="307" t="s">
        <v>911</v>
      </c>
      <c r="DH7" s="308"/>
      <c r="DI7" s="309" t="s">
        <v>912</v>
      </c>
      <c r="DJ7" s="309" t="s">
        <v>913</v>
      </c>
      <c r="DK7" s="309" t="s">
        <v>914</v>
      </c>
      <c r="DL7" s="313" t="s">
        <v>915</v>
      </c>
      <c r="DM7" s="313"/>
      <c r="DN7" s="313" t="s">
        <v>916</v>
      </c>
      <c r="DO7" s="313"/>
      <c r="DR7" s="189">
        <v>11</v>
      </c>
      <c r="DS7" s="307" t="s">
        <v>911</v>
      </c>
      <c r="DT7" s="308"/>
      <c r="DU7" s="309" t="s">
        <v>912</v>
      </c>
      <c r="DV7" s="309" t="s">
        <v>913</v>
      </c>
      <c r="DW7" s="309" t="s">
        <v>914</v>
      </c>
      <c r="DX7" s="313" t="s">
        <v>915</v>
      </c>
      <c r="DY7" s="313"/>
      <c r="DZ7" s="313" t="s">
        <v>916</v>
      </c>
      <c r="EA7" s="313"/>
    </row>
    <row r="8" spans="2:132" s="179" customFormat="1" ht="15" customHeight="1" thickBot="1">
      <c r="B8" s="315" t="s">
        <v>917</v>
      </c>
      <c r="C8" s="316"/>
      <c r="D8" s="190">
        <v>0.41666666666666669</v>
      </c>
      <c r="E8" s="310"/>
      <c r="F8" s="310"/>
      <c r="G8" s="312"/>
      <c r="H8" s="314"/>
      <c r="I8" s="314"/>
      <c r="J8" s="314"/>
      <c r="K8" s="314"/>
      <c r="N8" s="315" t="s">
        <v>917</v>
      </c>
      <c r="O8" s="316"/>
      <c r="P8" s="190">
        <v>0.4513888888888889</v>
      </c>
      <c r="Q8" s="310"/>
      <c r="R8" s="310"/>
      <c r="S8" s="310"/>
      <c r="T8" s="314"/>
      <c r="U8" s="314"/>
      <c r="V8" s="314"/>
      <c r="W8" s="314"/>
      <c r="Z8" s="315" t="s">
        <v>917</v>
      </c>
      <c r="AA8" s="316"/>
      <c r="AB8" s="190">
        <v>0.4861111111111111</v>
      </c>
      <c r="AC8" s="310"/>
      <c r="AD8" s="310"/>
      <c r="AE8" s="310"/>
      <c r="AF8" s="314"/>
      <c r="AG8" s="314"/>
      <c r="AH8" s="314"/>
      <c r="AI8" s="314"/>
      <c r="AL8" s="315" t="s">
        <v>917</v>
      </c>
      <c r="AM8" s="316"/>
      <c r="AN8" s="190">
        <v>0.52083333333333337</v>
      </c>
      <c r="AO8" s="310"/>
      <c r="AP8" s="310"/>
      <c r="AQ8" s="310"/>
      <c r="AR8" s="314"/>
      <c r="AS8" s="314"/>
      <c r="AT8" s="314"/>
      <c r="AU8" s="314"/>
      <c r="AX8" s="315" t="s">
        <v>917</v>
      </c>
      <c r="AY8" s="316"/>
      <c r="AZ8" s="190">
        <v>0.55555555555555558</v>
      </c>
      <c r="BA8" s="310"/>
      <c r="BB8" s="310"/>
      <c r="BC8" s="310"/>
      <c r="BD8" s="314"/>
      <c r="BE8" s="314"/>
      <c r="BF8" s="314"/>
      <c r="BG8" s="314"/>
      <c r="BJ8" s="315" t="s">
        <v>917</v>
      </c>
      <c r="BK8" s="316"/>
      <c r="BL8" s="190">
        <v>0.59027777777777779</v>
      </c>
      <c r="BM8" s="310"/>
      <c r="BN8" s="310"/>
      <c r="BO8" s="310"/>
      <c r="BP8" s="314"/>
      <c r="BQ8" s="314"/>
      <c r="BR8" s="314"/>
      <c r="BS8" s="314"/>
      <c r="BV8" s="315" t="s">
        <v>917</v>
      </c>
      <c r="BW8" s="316"/>
      <c r="BX8" s="190">
        <v>0.625</v>
      </c>
      <c r="BY8" s="310"/>
      <c r="BZ8" s="310"/>
      <c r="CA8" s="310"/>
      <c r="CB8" s="314"/>
      <c r="CC8" s="314"/>
      <c r="CD8" s="314"/>
      <c r="CE8" s="314"/>
      <c r="CH8" s="315" t="s">
        <v>917</v>
      </c>
      <c r="CI8" s="316"/>
      <c r="CJ8" s="190">
        <v>0.66666666666666663</v>
      </c>
      <c r="CK8" s="310"/>
      <c r="CL8" s="310"/>
      <c r="CM8" s="310"/>
      <c r="CN8" s="314"/>
      <c r="CO8" s="314"/>
      <c r="CP8" s="314"/>
      <c r="CQ8" s="314"/>
      <c r="CT8" s="315" t="s">
        <v>917</v>
      </c>
      <c r="CU8" s="316"/>
      <c r="CV8" s="190">
        <v>0.70833333333333337</v>
      </c>
      <c r="CW8" s="310"/>
      <c r="CX8" s="310"/>
      <c r="CY8" s="310"/>
      <c r="CZ8" s="314"/>
      <c r="DA8" s="314"/>
      <c r="DB8" s="314"/>
      <c r="DC8" s="314"/>
      <c r="DF8" s="315" t="s">
        <v>917</v>
      </c>
      <c r="DG8" s="316"/>
      <c r="DH8" s="190">
        <v>0.75</v>
      </c>
      <c r="DI8" s="310"/>
      <c r="DJ8" s="310"/>
      <c r="DK8" s="310"/>
      <c r="DL8" s="314"/>
      <c r="DM8" s="314"/>
      <c r="DN8" s="314"/>
      <c r="DO8" s="314"/>
      <c r="DR8" s="315" t="s">
        <v>917</v>
      </c>
      <c r="DS8" s="316"/>
      <c r="DT8" s="190">
        <v>0.79166666666666663</v>
      </c>
      <c r="DU8" s="310"/>
      <c r="DV8" s="310"/>
      <c r="DW8" s="310"/>
      <c r="DX8" s="314"/>
      <c r="DY8" s="314"/>
      <c r="DZ8" s="314"/>
      <c r="EA8" s="314"/>
    </row>
    <row r="9" spans="2:132" s="196" customFormat="1" ht="24.75" customHeight="1" thickBot="1">
      <c r="B9" s="317" t="s">
        <v>918</v>
      </c>
      <c r="C9" s="318"/>
      <c r="D9" s="191" t="s">
        <v>919</v>
      </c>
      <c r="E9" s="192" t="str">
        <f>Turnisabato!C11</f>
        <v>Rochefort TS</v>
      </c>
      <c r="F9" s="192" t="str">
        <f>Turnisabato!D11</f>
        <v>Flickers</v>
      </c>
      <c r="G9" s="192" t="str">
        <f>Turnisabato!G11</f>
        <v>Warriors</v>
      </c>
      <c r="H9" s="194"/>
      <c r="I9" s="194"/>
      <c r="J9" s="194"/>
      <c r="K9" s="195"/>
      <c r="N9" s="317" t="s">
        <v>918</v>
      </c>
      <c r="O9" s="318"/>
      <c r="P9" s="191" t="s">
        <v>919</v>
      </c>
      <c r="Q9" s="192" t="str">
        <f>Turnisabato!C25</f>
        <v>F.lli Bari Reggio Emilia</v>
      </c>
      <c r="R9" s="192" t="str">
        <f>Turnisabato!D25</f>
        <v>Leonessa</v>
      </c>
      <c r="S9" s="192" t="str">
        <f>Turnisabato!G25</f>
        <v>Valletta</v>
      </c>
      <c r="T9" s="194"/>
      <c r="U9" s="194"/>
      <c r="V9" s="194"/>
      <c r="W9" s="195"/>
      <c r="Z9" s="317" t="s">
        <v>918</v>
      </c>
      <c r="AA9" s="318"/>
      <c r="AB9" s="191" t="s">
        <v>919</v>
      </c>
      <c r="AC9" s="204" t="str">
        <f>Turnisabato!C39</f>
        <v>Rochefort TS</v>
      </c>
      <c r="AD9" s="192" t="str">
        <f>Turnisabato!D39</f>
        <v>Ascoli</v>
      </c>
      <c r="AE9" s="193" t="str">
        <f>Turnisabato!G39</f>
        <v>Leonessa</v>
      </c>
      <c r="AF9" s="194"/>
      <c r="AG9" s="194"/>
      <c r="AH9" s="194"/>
      <c r="AI9" s="195"/>
      <c r="AL9" s="317" t="s">
        <v>918</v>
      </c>
      <c r="AM9" s="318"/>
      <c r="AN9" s="191" t="s">
        <v>919</v>
      </c>
      <c r="AO9" s="193" t="str">
        <f>Turnisabato!C53</f>
        <v>F.lli Bari Reggio Emilia</v>
      </c>
      <c r="AP9" s="192" t="str">
        <f>Turnisabato!D53</f>
        <v>Rain 1970</v>
      </c>
      <c r="AQ9" s="204" t="str">
        <f>Turnisabato!G53</f>
        <v>Rochefort TS</v>
      </c>
      <c r="AR9" s="194"/>
      <c r="AS9" s="194"/>
      <c r="AT9" s="194"/>
      <c r="AU9" s="195"/>
      <c r="AX9" s="317" t="s">
        <v>918</v>
      </c>
      <c r="AY9" s="318"/>
      <c r="AZ9" s="191" t="s">
        <v>919</v>
      </c>
      <c r="BA9" s="204" t="str">
        <f>Turnisabato!C67</f>
        <v>Rochefort TS</v>
      </c>
      <c r="BB9" s="192" t="str">
        <f>Turnisabato!D67</f>
        <v>Torino 2009</v>
      </c>
      <c r="BC9" s="192" t="str">
        <f>Turnisabato!G67</f>
        <v>Wiener Neustadt</v>
      </c>
      <c r="BD9" s="194"/>
      <c r="BE9" s="194"/>
      <c r="BF9" s="194"/>
      <c r="BG9" s="195"/>
      <c r="BJ9" s="317" t="s">
        <v>918</v>
      </c>
      <c r="BK9" s="318"/>
      <c r="BL9" s="191" t="s">
        <v>919</v>
      </c>
      <c r="BM9" s="193" t="str">
        <f>Turnisabato!C81</f>
        <v>F.lli Bari Reggio Emilia</v>
      </c>
      <c r="BN9" s="192" t="str">
        <f>Turnisabato!D81</f>
        <v>Atletico Pisa</v>
      </c>
      <c r="BO9" s="192" t="str">
        <f>Turnisabato!G81</f>
        <v>Bologna Tigers</v>
      </c>
      <c r="BP9" s="194"/>
      <c r="BQ9" s="194"/>
      <c r="BR9" s="194"/>
      <c r="BS9" s="195"/>
      <c r="BV9" s="317" t="s">
        <v>918</v>
      </c>
      <c r="BW9" s="318"/>
      <c r="BX9" s="191" t="s">
        <v>919</v>
      </c>
      <c r="BY9" s="192" t="str">
        <f>Turnisabato!C95</f>
        <v>Rain 1970</v>
      </c>
      <c r="BZ9" s="192" t="str">
        <f>Turnisabato!D95</f>
        <v>Stradivari 2</v>
      </c>
      <c r="CA9" s="192" t="str">
        <f>Turnisabato!G95</f>
        <v>Leonessa</v>
      </c>
      <c r="CB9" s="194"/>
      <c r="CC9" s="194"/>
      <c r="CD9" s="194"/>
      <c r="CE9" s="195"/>
      <c r="CH9" s="317" t="s">
        <v>918</v>
      </c>
      <c r="CI9" s="318"/>
      <c r="CJ9" s="191" t="s">
        <v>919</v>
      </c>
      <c r="CK9" s="204" t="str">
        <f>Turnisabato!C109</f>
        <v>F.lli Bari Reggio Emilia</v>
      </c>
      <c r="CL9" s="192" t="str">
        <f>Turnisabato!D109</f>
        <v>Grosseto</v>
      </c>
      <c r="CM9" s="192" t="str">
        <f>Turnisabato!G109</f>
        <v>Atletico Pisa</v>
      </c>
      <c r="CN9" s="194"/>
      <c r="CO9" s="194"/>
      <c r="CP9" s="194"/>
      <c r="CQ9" s="195"/>
      <c r="CT9" s="317" t="s">
        <v>918</v>
      </c>
      <c r="CU9" s="318"/>
      <c r="CV9" s="191" t="s">
        <v>919</v>
      </c>
      <c r="CW9" s="204" t="str">
        <f>Turnisabato!C123</f>
        <v>F.lli Bari Reggio Emilia</v>
      </c>
      <c r="CX9" s="192" t="str">
        <f>Turnisabato!D123</f>
        <v>Bologna Tigers</v>
      </c>
      <c r="CY9" s="192" t="str">
        <f>Turnisabato!G123</f>
        <v>Rochefort TS</v>
      </c>
      <c r="CZ9" s="194"/>
      <c r="DA9" s="194"/>
      <c r="DB9" s="194"/>
      <c r="DC9" s="195"/>
      <c r="DF9" s="317" t="s">
        <v>918</v>
      </c>
      <c r="DG9" s="318"/>
      <c r="DH9" s="191" t="s">
        <v>919</v>
      </c>
      <c r="DI9" s="192" t="str">
        <f>Turnisabato!C137</f>
        <v>Bologna Tigers</v>
      </c>
      <c r="DJ9" s="192" t="str">
        <f>Turnisabato!D137</f>
        <v>Fiamme Azzurre</v>
      </c>
      <c r="DK9" s="192" t="str">
        <f>Turnisabato!G137</f>
        <v>Napoli Fighters</v>
      </c>
      <c r="DL9" s="194"/>
      <c r="DM9" s="194"/>
      <c r="DN9" s="194"/>
      <c r="DO9" s="195"/>
      <c r="DR9" s="317" t="s">
        <v>918</v>
      </c>
      <c r="DS9" s="318"/>
      <c r="DT9" s="191" t="s">
        <v>919</v>
      </c>
      <c r="DU9" s="192" t="str">
        <f>Turnisabato!C147</f>
        <v>Bologna Tigers</v>
      </c>
      <c r="DV9" s="192" t="str">
        <f>Turnisabato!D147</f>
        <v>Wiener Neustadt</v>
      </c>
      <c r="DW9" s="192" t="str">
        <f>Turnisabato!G147</f>
        <v>Valletta</v>
      </c>
      <c r="DX9" s="194"/>
      <c r="DY9" s="194"/>
      <c r="DZ9" s="194"/>
      <c r="EA9" s="195"/>
    </row>
    <row r="10" spans="2:132" s="181" customFormat="1" ht="6" customHeight="1">
      <c r="B10" s="197"/>
      <c r="C10" s="197"/>
      <c r="D10" s="198"/>
      <c r="E10" s="199"/>
      <c r="F10" s="199"/>
      <c r="G10" s="199"/>
      <c r="N10" s="197"/>
      <c r="O10" s="197"/>
      <c r="P10" s="198"/>
      <c r="Q10" s="199"/>
      <c r="R10" s="199"/>
      <c r="S10" s="199"/>
      <c r="Z10" s="197"/>
      <c r="AA10" s="197"/>
      <c r="AB10" s="198"/>
      <c r="AC10" s="199"/>
      <c r="AD10" s="199"/>
      <c r="AE10" s="199"/>
      <c r="AL10" s="197"/>
      <c r="AM10" s="197"/>
      <c r="AN10" s="198"/>
      <c r="AO10" s="199"/>
      <c r="AP10" s="199"/>
      <c r="AQ10" s="199"/>
      <c r="AX10" s="197"/>
      <c r="AY10" s="197"/>
      <c r="AZ10" s="198"/>
      <c r="BA10" s="199"/>
      <c r="BB10" s="199"/>
      <c r="BC10" s="199"/>
      <c r="BJ10" s="197"/>
      <c r="BK10" s="197"/>
      <c r="BL10" s="198"/>
      <c r="BM10" s="199"/>
      <c r="BN10" s="199"/>
      <c r="BO10" s="199"/>
      <c r="BV10" s="197"/>
      <c r="BW10" s="197"/>
      <c r="BX10" s="198"/>
      <c r="BY10" s="199"/>
      <c r="BZ10" s="199"/>
      <c r="CA10" s="199"/>
      <c r="CH10" s="197"/>
      <c r="CI10" s="197"/>
      <c r="CJ10" s="198"/>
      <c r="CK10" s="199"/>
      <c r="CL10" s="199"/>
      <c r="CM10" s="199"/>
      <c r="CT10" s="197"/>
      <c r="CU10" s="197"/>
      <c r="CV10" s="198"/>
      <c r="CW10" s="199"/>
      <c r="CX10" s="199"/>
      <c r="CY10" s="199"/>
      <c r="DF10" s="197"/>
      <c r="DG10" s="197"/>
      <c r="DH10" s="198"/>
      <c r="DI10" s="199"/>
      <c r="DJ10" s="199"/>
      <c r="DK10" s="199"/>
      <c r="DR10" s="197"/>
      <c r="DS10" s="197"/>
      <c r="DT10" s="198"/>
      <c r="DU10" s="199"/>
      <c r="DV10" s="199"/>
      <c r="DW10" s="199"/>
    </row>
    <row r="11" spans="2:132" s="179" customFormat="1" ht="21.75" customHeight="1">
      <c r="B11" s="319" t="s">
        <v>920</v>
      </c>
      <c r="C11" s="319"/>
      <c r="D11" s="319"/>
      <c r="E11" s="200"/>
      <c r="F11" s="200"/>
      <c r="G11" s="200"/>
      <c r="H11" s="200"/>
      <c r="I11" s="200"/>
      <c r="J11" s="200"/>
      <c r="K11" s="200"/>
      <c r="N11" s="319" t="s">
        <v>920</v>
      </c>
      <c r="O11" s="319"/>
      <c r="P11" s="319"/>
      <c r="Q11" s="200"/>
      <c r="R11" s="200"/>
      <c r="S11" s="200"/>
      <c r="T11" s="200"/>
      <c r="U11" s="200"/>
      <c r="V11" s="200"/>
      <c r="W11" s="200"/>
      <c r="Z11" s="319" t="s">
        <v>920</v>
      </c>
      <c r="AA11" s="319"/>
      <c r="AB11" s="319"/>
      <c r="AC11" s="200"/>
      <c r="AD11" s="200"/>
      <c r="AE11" s="200"/>
      <c r="AF11" s="200"/>
      <c r="AG11" s="200"/>
      <c r="AH11" s="200"/>
      <c r="AI11" s="200"/>
      <c r="AL11" s="319" t="s">
        <v>920</v>
      </c>
      <c r="AM11" s="319"/>
      <c r="AN11" s="319"/>
      <c r="AO11" s="200"/>
      <c r="AP11" s="200"/>
      <c r="AQ11" s="200"/>
      <c r="AR11" s="200"/>
      <c r="AS11" s="200"/>
      <c r="AT11" s="200"/>
      <c r="AU11" s="200"/>
      <c r="AX11" s="319" t="s">
        <v>920</v>
      </c>
      <c r="AY11" s="319"/>
      <c r="AZ11" s="319"/>
      <c r="BA11" s="200"/>
      <c r="BB11" s="200"/>
      <c r="BC11" s="200"/>
      <c r="BD11" s="200"/>
      <c r="BE11" s="200"/>
      <c r="BF11" s="200"/>
      <c r="BG11" s="200"/>
      <c r="BJ11" s="319" t="s">
        <v>920</v>
      </c>
      <c r="BK11" s="319"/>
      <c r="BL11" s="319"/>
      <c r="BM11" s="200"/>
      <c r="BN11" s="200"/>
      <c r="BO11" s="200"/>
      <c r="BP11" s="200"/>
      <c r="BQ11" s="200"/>
      <c r="BR11" s="200"/>
      <c r="BS11" s="200"/>
      <c r="BV11" s="319" t="s">
        <v>920</v>
      </c>
      <c r="BW11" s="319"/>
      <c r="BX11" s="319"/>
      <c r="BY11" s="200"/>
      <c r="BZ11" s="200"/>
      <c r="CA11" s="200"/>
      <c r="CB11" s="200"/>
      <c r="CC11" s="200"/>
      <c r="CD11" s="200"/>
      <c r="CE11" s="200"/>
      <c r="CH11" s="319" t="s">
        <v>920</v>
      </c>
      <c r="CI11" s="319"/>
      <c r="CJ11" s="319"/>
      <c r="CK11" s="200"/>
      <c r="CL11" s="200"/>
      <c r="CM11" s="200"/>
      <c r="CN11" s="200"/>
      <c r="CO11" s="200"/>
      <c r="CP11" s="200"/>
      <c r="CQ11" s="200"/>
      <c r="CT11" s="319" t="s">
        <v>920</v>
      </c>
      <c r="CU11" s="319"/>
      <c r="CV11" s="319"/>
      <c r="CW11" s="200"/>
      <c r="CX11" s="200"/>
      <c r="CY11" s="200"/>
      <c r="CZ11" s="200"/>
      <c r="DA11" s="200"/>
      <c r="DB11" s="200"/>
      <c r="DC11" s="200"/>
      <c r="DF11" s="319" t="s">
        <v>920</v>
      </c>
      <c r="DG11" s="319"/>
      <c r="DH11" s="319"/>
      <c r="DI11" s="200"/>
      <c r="DJ11" s="200"/>
      <c r="DK11" s="200"/>
      <c r="DL11" s="200"/>
      <c r="DM11" s="200"/>
      <c r="DN11" s="200"/>
      <c r="DO11" s="200"/>
      <c r="DR11" s="319" t="s">
        <v>920</v>
      </c>
      <c r="DS11" s="319"/>
      <c r="DT11" s="319"/>
      <c r="DU11" s="200"/>
      <c r="DV11" s="200"/>
      <c r="DW11" s="200"/>
      <c r="DX11" s="200"/>
      <c r="DY11" s="200"/>
      <c r="DZ11" s="200"/>
      <c r="EA11" s="200"/>
    </row>
    <row r="12" spans="2:132" s="179" customFormat="1" ht="21.75" customHeight="1">
      <c r="B12" s="319" t="s">
        <v>921</v>
      </c>
      <c r="C12" s="319"/>
      <c r="D12" s="319"/>
      <c r="E12" s="200"/>
      <c r="F12" s="200"/>
      <c r="G12" s="200"/>
      <c r="H12" s="200"/>
      <c r="I12" s="200"/>
      <c r="J12" s="200"/>
      <c r="K12" s="200"/>
      <c r="N12" s="319" t="s">
        <v>921</v>
      </c>
      <c r="O12" s="319"/>
      <c r="P12" s="319"/>
      <c r="Q12" s="200"/>
      <c r="R12" s="200"/>
      <c r="S12" s="200"/>
      <c r="T12" s="200"/>
      <c r="U12" s="200"/>
      <c r="V12" s="200"/>
      <c r="W12" s="200"/>
      <c r="Z12" s="319" t="s">
        <v>921</v>
      </c>
      <c r="AA12" s="319"/>
      <c r="AB12" s="319"/>
      <c r="AC12" s="200"/>
      <c r="AD12" s="200"/>
      <c r="AE12" s="200"/>
      <c r="AF12" s="200"/>
      <c r="AG12" s="200"/>
      <c r="AH12" s="200"/>
      <c r="AI12" s="200"/>
      <c r="AL12" s="319" t="s">
        <v>921</v>
      </c>
      <c r="AM12" s="319"/>
      <c r="AN12" s="319"/>
      <c r="AO12" s="200"/>
      <c r="AP12" s="200"/>
      <c r="AQ12" s="200"/>
      <c r="AR12" s="200"/>
      <c r="AS12" s="200"/>
      <c r="AT12" s="200"/>
      <c r="AU12" s="200"/>
      <c r="AX12" s="319" t="s">
        <v>921</v>
      </c>
      <c r="AY12" s="319"/>
      <c r="AZ12" s="319"/>
      <c r="BA12" s="200"/>
      <c r="BB12" s="200"/>
      <c r="BC12" s="200"/>
      <c r="BD12" s="200"/>
      <c r="BE12" s="200"/>
      <c r="BF12" s="200"/>
      <c r="BG12" s="200"/>
      <c r="BJ12" s="319" t="s">
        <v>921</v>
      </c>
      <c r="BK12" s="319"/>
      <c r="BL12" s="319"/>
      <c r="BM12" s="200"/>
      <c r="BN12" s="200"/>
      <c r="BO12" s="200"/>
      <c r="BP12" s="200"/>
      <c r="BQ12" s="200"/>
      <c r="BR12" s="200"/>
      <c r="BS12" s="200"/>
      <c r="BV12" s="319" t="s">
        <v>921</v>
      </c>
      <c r="BW12" s="319"/>
      <c r="BX12" s="319"/>
      <c r="BY12" s="200"/>
      <c r="BZ12" s="200"/>
      <c r="CA12" s="200"/>
      <c r="CB12" s="200"/>
      <c r="CC12" s="200"/>
      <c r="CD12" s="200"/>
      <c r="CE12" s="200"/>
      <c r="CH12" s="319" t="s">
        <v>921</v>
      </c>
      <c r="CI12" s="319"/>
      <c r="CJ12" s="319"/>
      <c r="CK12" s="200"/>
      <c r="CL12" s="200"/>
      <c r="CM12" s="200"/>
      <c r="CN12" s="200"/>
      <c r="CO12" s="200"/>
      <c r="CP12" s="200"/>
      <c r="CQ12" s="200"/>
      <c r="CT12" s="319" t="s">
        <v>921</v>
      </c>
      <c r="CU12" s="319"/>
      <c r="CV12" s="319"/>
      <c r="CW12" s="200"/>
      <c r="CX12" s="200"/>
      <c r="CY12" s="200"/>
      <c r="CZ12" s="200"/>
      <c r="DA12" s="200"/>
      <c r="DB12" s="200"/>
      <c r="DC12" s="200"/>
      <c r="DF12" s="319" t="s">
        <v>921</v>
      </c>
      <c r="DG12" s="319"/>
      <c r="DH12" s="319"/>
      <c r="DI12" s="200"/>
      <c r="DJ12" s="200"/>
      <c r="DK12" s="200"/>
      <c r="DL12" s="200"/>
      <c r="DM12" s="200"/>
      <c r="DN12" s="200"/>
      <c r="DO12" s="200"/>
      <c r="DR12" s="319" t="s">
        <v>921</v>
      </c>
      <c r="DS12" s="319"/>
      <c r="DT12" s="319"/>
      <c r="DU12" s="200"/>
      <c r="DV12" s="200"/>
      <c r="DW12" s="200"/>
      <c r="DX12" s="200"/>
      <c r="DY12" s="200"/>
      <c r="DZ12" s="200"/>
      <c r="EA12" s="200"/>
    </row>
    <row r="13" spans="2:132" s="179" customFormat="1" ht="21.75" customHeight="1">
      <c r="B13" s="319" t="s">
        <v>922</v>
      </c>
      <c r="C13" s="319"/>
      <c r="D13" s="319"/>
      <c r="E13" s="200"/>
      <c r="F13" s="200"/>
      <c r="G13" s="200"/>
      <c r="H13" s="200"/>
      <c r="I13" s="200"/>
      <c r="J13" s="200"/>
      <c r="K13" s="200"/>
      <c r="N13" s="319" t="s">
        <v>922</v>
      </c>
      <c r="O13" s="319"/>
      <c r="P13" s="319"/>
      <c r="Q13" s="200"/>
      <c r="R13" s="200"/>
      <c r="S13" s="200"/>
      <c r="T13" s="200"/>
      <c r="U13" s="200"/>
      <c r="V13" s="200"/>
      <c r="W13" s="200"/>
      <c r="Z13" s="319" t="s">
        <v>922</v>
      </c>
      <c r="AA13" s="319"/>
      <c r="AB13" s="319"/>
      <c r="AC13" s="200"/>
      <c r="AD13" s="200"/>
      <c r="AE13" s="200"/>
      <c r="AF13" s="200"/>
      <c r="AG13" s="200"/>
      <c r="AH13" s="200"/>
      <c r="AI13" s="200"/>
      <c r="AL13" s="319" t="s">
        <v>922</v>
      </c>
      <c r="AM13" s="319"/>
      <c r="AN13" s="319"/>
      <c r="AO13" s="200"/>
      <c r="AP13" s="200"/>
      <c r="AQ13" s="200"/>
      <c r="AR13" s="200"/>
      <c r="AS13" s="200"/>
      <c r="AT13" s="200"/>
      <c r="AU13" s="200"/>
      <c r="AX13" s="319" t="s">
        <v>922</v>
      </c>
      <c r="AY13" s="319"/>
      <c r="AZ13" s="319"/>
      <c r="BA13" s="200"/>
      <c r="BB13" s="200"/>
      <c r="BC13" s="200"/>
      <c r="BD13" s="200"/>
      <c r="BE13" s="200"/>
      <c r="BF13" s="200"/>
      <c r="BG13" s="200"/>
      <c r="BJ13" s="319" t="s">
        <v>922</v>
      </c>
      <c r="BK13" s="319"/>
      <c r="BL13" s="319"/>
      <c r="BM13" s="200"/>
      <c r="BN13" s="200"/>
      <c r="BO13" s="200"/>
      <c r="BP13" s="200"/>
      <c r="BQ13" s="200"/>
      <c r="BR13" s="200"/>
      <c r="BS13" s="200"/>
      <c r="BV13" s="319" t="s">
        <v>922</v>
      </c>
      <c r="BW13" s="319"/>
      <c r="BX13" s="319"/>
      <c r="BY13" s="200"/>
      <c r="BZ13" s="200"/>
      <c r="CA13" s="200"/>
      <c r="CB13" s="200"/>
      <c r="CC13" s="200"/>
      <c r="CD13" s="200"/>
      <c r="CE13" s="200"/>
      <c r="CH13" s="319" t="s">
        <v>922</v>
      </c>
      <c r="CI13" s="319"/>
      <c r="CJ13" s="319"/>
      <c r="CK13" s="200"/>
      <c r="CL13" s="200"/>
      <c r="CM13" s="200"/>
      <c r="CN13" s="200"/>
      <c r="CO13" s="200"/>
      <c r="CP13" s="200"/>
      <c r="CQ13" s="200"/>
      <c r="CT13" s="319" t="s">
        <v>922</v>
      </c>
      <c r="CU13" s="319"/>
      <c r="CV13" s="319"/>
      <c r="CW13" s="200"/>
      <c r="CX13" s="200"/>
      <c r="CY13" s="200"/>
      <c r="CZ13" s="200"/>
      <c r="DA13" s="200"/>
      <c r="DB13" s="200"/>
      <c r="DC13" s="200"/>
      <c r="DF13" s="319" t="s">
        <v>922</v>
      </c>
      <c r="DG13" s="319"/>
      <c r="DH13" s="319"/>
      <c r="DI13" s="200"/>
      <c r="DJ13" s="200"/>
      <c r="DK13" s="200"/>
      <c r="DL13" s="200"/>
      <c r="DM13" s="200"/>
      <c r="DN13" s="200"/>
      <c r="DO13" s="200"/>
      <c r="DR13" s="319" t="s">
        <v>922</v>
      </c>
      <c r="DS13" s="319"/>
      <c r="DT13" s="319"/>
      <c r="DU13" s="200"/>
      <c r="DV13" s="200"/>
      <c r="DW13" s="200"/>
      <c r="DX13" s="200"/>
      <c r="DY13" s="200"/>
      <c r="DZ13" s="200"/>
      <c r="EA13" s="200"/>
    </row>
    <row r="14" spans="2:132" s="179" customFormat="1" ht="21.75" customHeight="1">
      <c r="B14" s="319" t="s">
        <v>923</v>
      </c>
      <c r="C14" s="319"/>
      <c r="D14" s="319"/>
      <c r="E14" s="200"/>
      <c r="F14" s="200"/>
      <c r="G14" s="200"/>
      <c r="H14" s="200"/>
      <c r="I14" s="200"/>
      <c r="J14" s="200"/>
      <c r="K14" s="200"/>
      <c r="N14" s="319" t="s">
        <v>923</v>
      </c>
      <c r="O14" s="319"/>
      <c r="P14" s="319"/>
      <c r="Q14" s="200"/>
      <c r="R14" s="200"/>
      <c r="S14" s="200"/>
      <c r="T14" s="200"/>
      <c r="U14" s="200"/>
      <c r="V14" s="200"/>
      <c r="W14" s="200"/>
      <c r="Z14" s="319" t="s">
        <v>923</v>
      </c>
      <c r="AA14" s="319"/>
      <c r="AB14" s="319"/>
      <c r="AC14" s="200"/>
      <c r="AD14" s="200"/>
      <c r="AE14" s="200"/>
      <c r="AF14" s="200"/>
      <c r="AG14" s="200"/>
      <c r="AH14" s="200"/>
      <c r="AI14" s="200"/>
      <c r="AL14" s="319" t="s">
        <v>923</v>
      </c>
      <c r="AM14" s="319"/>
      <c r="AN14" s="319"/>
      <c r="AO14" s="200"/>
      <c r="AP14" s="200"/>
      <c r="AQ14" s="200"/>
      <c r="AR14" s="200"/>
      <c r="AS14" s="200"/>
      <c r="AT14" s="200"/>
      <c r="AU14" s="200"/>
      <c r="AX14" s="319" t="s">
        <v>923</v>
      </c>
      <c r="AY14" s="319"/>
      <c r="AZ14" s="319"/>
      <c r="BA14" s="200"/>
      <c r="BB14" s="200"/>
      <c r="BC14" s="200"/>
      <c r="BD14" s="200"/>
      <c r="BE14" s="200"/>
      <c r="BF14" s="200"/>
      <c r="BG14" s="200"/>
      <c r="BJ14" s="319" t="s">
        <v>923</v>
      </c>
      <c r="BK14" s="319"/>
      <c r="BL14" s="319"/>
      <c r="BM14" s="200"/>
      <c r="BN14" s="200"/>
      <c r="BO14" s="200"/>
      <c r="BP14" s="200"/>
      <c r="BQ14" s="200"/>
      <c r="BR14" s="200"/>
      <c r="BS14" s="200"/>
      <c r="BV14" s="319" t="s">
        <v>923</v>
      </c>
      <c r="BW14" s="319"/>
      <c r="BX14" s="319"/>
      <c r="BY14" s="200"/>
      <c r="BZ14" s="200"/>
      <c r="CA14" s="200"/>
      <c r="CB14" s="200"/>
      <c r="CC14" s="200"/>
      <c r="CD14" s="200"/>
      <c r="CE14" s="200"/>
      <c r="CH14" s="319" t="s">
        <v>923</v>
      </c>
      <c r="CI14" s="319"/>
      <c r="CJ14" s="319"/>
      <c r="CK14" s="200"/>
      <c r="CL14" s="200"/>
      <c r="CM14" s="200"/>
      <c r="CN14" s="200"/>
      <c r="CO14" s="200"/>
      <c r="CP14" s="200"/>
      <c r="CQ14" s="200"/>
      <c r="CT14" s="319" t="s">
        <v>923</v>
      </c>
      <c r="CU14" s="319"/>
      <c r="CV14" s="319"/>
      <c r="CW14" s="200"/>
      <c r="CX14" s="200"/>
      <c r="CY14" s="200"/>
      <c r="CZ14" s="200"/>
      <c r="DA14" s="200"/>
      <c r="DB14" s="200"/>
      <c r="DC14" s="200"/>
      <c r="DF14" s="319" t="s">
        <v>923</v>
      </c>
      <c r="DG14" s="319"/>
      <c r="DH14" s="319"/>
      <c r="DI14" s="200"/>
      <c r="DJ14" s="200"/>
      <c r="DK14" s="200"/>
      <c r="DL14" s="200"/>
      <c r="DM14" s="200"/>
      <c r="DN14" s="200"/>
      <c r="DO14" s="200"/>
      <c r="DR14" s="319" t="s">
        <v>923</v>
      </c>
      <c r="DS14" s="319"/>
      <c r="DT14" s="319"/>
      <c r="DU14" s="200"/>
      <c r="DV14" s="200"/>
      <c r="DW14" s="200"/>
      <c r="DX14" s="200"/>
      <c r="DY14" s="200"/>
      <c r="DZ14" s="200"/>
      <c r="EA14" s="200"/>
    </row>
    <row r="15" spans="2:132" s="181" customFormat="1" ht="6" customHeight="1">
      <c r="B15" s="197"/>
      <c r="C15" s="197"/>
      <c r="D15" s="197"/>
      <c r="N15" s="197"/>
      <c r="O15" s="197"/>
      <c r="P15" s="197"/>
      <c r="Z15" s="197"/>
      <c r="AA15" s="197"/>
      <c r="AB15" s="197"/>
      <c r="AL15" s="197"/>
      <c r="AM15" s="197"/>
      <c r="AN15" s="197"/>
      <c r="AX15" s="197"/>
      <c r="AY15" s="197"/>
      <c r="AZ15" s="197"/>
      <c r="BJ15" s="197"/>
      <c r="BK15" s="197"/>
      <c r="BL15" s="197"/>
      <c r="BV15" s="197"/>
      <c r="BW15" s="197"/>
      <c r="BX15" s="197"/>
      <c r="CH15" s="197"/>
      <c r="CI15" s="197"/>
      <c r="CJ15" s="197"/>
      <c r="CT15" s="197"/>
      <c r="CU15" s="197"/>
      <c r="CV15" s="197"/>
      <c r="DF15" s="197"/>
      <c r="DG15" s="197"/>
      <c r="DH15" s="197"/>
      <c r="DR15" s="197"/>
      <c r="DS15" s="197"/>
      <c r="DT15" s="197"/>
    </row>
    <row r="16" spans="2:132" s="179" customFormat="1" ht="21.75" customHeight="1">
      <c r="B16" s="319" t="s">
        <v>924</v>
      </c>
      <c r="C16" s="319"/>
      <c r="D16" s="319"/>
      <c r="E16" s="200"/>
      <c r="F16" s="200"/>
      <c r="G16" s="200"/>
      <c r="H16" s="320"/>
      <c r="I16" s="320"/>
      <c r="J16" s="320"/>
      <c r="K16" s="320"/>
      <c r="N16" s="319" t="s">
        <v>924</v>
      </c>
      <c r="O16" s="319"/>
      <c r="P16" s="319"/>
      <c r="Q16" s="200"/>
      <c r="R16" s="200"/>
      <c r="S16" s="200"/>
      <c r="T16" s="320"/>
      <c r="U16" s="320"/>
      <c r="V16" s="320"/>
      <c r="W16" s="320"/>
      <c r="Z16" s="319" t="s">
        <v>924</v>
      </c>
      <c r="AA16" s="319"/>
      <c r="AB16" s="319"/>
      <c r="AC16" s="200"/>
      <c r="AD16" s="200"/>
      <c r="AE16" s="200"/>
      <c r="AF16" s="320"/>
      <c r="AG16" s="320"/>
      <c r="AH16" s="320"/>
      <c r="AI16" s="320"/>
      <c r="AL16" s="319" t="s">
        <v>924</v>
      </c>
      <c r="AM16" s="319"/>
      <c r="AN16" s="319"/>
      <c r="AO16" s="200"/>
      <c r="AP16" s="200"/>
      <c r="AQ16" s="200"/>
      <c r="AR16" s="320"/>
      <c r="AS16" s="320"/>
      <c r="AT16" s="320"/>
      <c r="AU16" s="320"/>
      <c r="AX16" s="319" t="s">
        <v>924</v>
      </c>
      <c r="AY16" s="319"/>
      <c r="AZ16" s="319"/>
      <c r="BA16" s="200"/>
      <c r="BB16" s="200"/>
      <c r="BC16" s="200"/>
      <c r="BD16" s="320"/>
      <c r="BE16" s="320"/>
      <c r="BF16" s="320"/>
      <c r="BG16" s="320"/>
      <c r="BJ16" s="319" t="s">
        <v>924</v>
      </c>
      <c r="BK16" s="319"/>
      <c r="BL16" s="319"/>
      <c r="BM16" s="200"/>
      <c r="BN16" s="200"/>
      <c r="BO16" s="200"/>
      <c r="BP16" s="320"/>
      <c r="BQ16" s="320"/>
      <c r="BR16" s="320"/>
      <c r="BS16" s="320"/>
      <c r="BV16" s="319" t="s">
        <v>924</v>
      </c>
      <c r="BW16" s="319"/>
      <c r="BX16" s="319"/>
      <c r="BY16" s="200"/>
      <c r="BZ16" s="200"/>
      <c r="CA16" s="200"/>
      <c r="CB16" s="320"/>
      <c r="CC16" s="320"/>
      <c r="CD16" s="320"/>
      <c r="CE16" s="320"/>
      <c r="CH16" s="319" t="s">
        <v>924</v>
      </c>
      <c r="CI16" s="319"/>
      <c r="CJ16" s="319"/>
      <c r="CK16" s="200"/>
      <c r="CL16" s="200"/>
      <c r="CM16" s="200"/>
      <c r="CN16" s="320"/>
      <c r="CO16" s="320"/>
      <c r="CP16" s="320"/>
      <c r="CQ16" s="320"/>
      <c r="CT16" s="319" t="s">
        <v>924</v>
      </c>
      <c r="CU16" s="319"/>
      <c r="CV16" s="319"/>
      <c r="CW16" s="200"/>
      <c r="CX16" s="200"/>
      <c r="CY16" s="200"/>
      <c r="CZ16" s="320"/>
      <c r="DA16" s="320"/>
      <c r="DB16" s="320"/>
      <c r="DC16" s="320"/>
      <c r="DF16" s="319" t="s">
        <v>924</v>
      </c>
      <c r="DG16" s="319"/>
      <c r="DH16" s="319"/>
      <c r="DI16" s="200"/>
      <c r="DJ16" s="200"/>
      <c r="DK16" s="200"/>
      <c r="DL16" s="320"/>
      <c r="DM16" s="320"/>
      <c r="DN16" s="320"/>
      <c r="DO16" s="320"/>
      <c r="DR16" s="319" t="s">
        <v>924</v>
      </c>
      <c r="DS16" s="319"/>
      <c r="DT16" s="319"/>
      <c r="DU16" s="200"/>
      <c r="DV16" s="200"/>
      <c r="DW16" s="200"/>
      <c r="DX16" s="320"/>
      <c r="DY16" s="320"/>
      <c r="DZ16" s="320"/>
      <c r="EA16" s="320"/>
    </row>
    <row r="17" spans="2:132" s="179" customFormat="1" ht="21.75" customHeight="1">
      <c r="B17" s="319" t="s">
        <v>925</v>
      </c>
      <c r="C17" s="319"/>
      <c r="D17" s="319"/>
      <c r="E17" s="200"/>
      <c r="F17" s="200"/>
      <c r="G17" s="200"/>
      <c r="H17" s="320"/>
      <c r="I17" s="320"/>
      <c r="J17" s="320"/>
      <c r="K17" s="320"/>
      <c r="N17" s="319" t="s">
        <v>925</v>
      </c>
      <c r="O17" s="319"/>
      <c r="P17" s="319"/>
      <c r="Q17" s="200"/>
      <c r="R17" s="200"/>
      <c r="S17" s="200"/>
      <c r="T17" s="320"/>
      <c r="U17" s="320"/>
      <c r="V17" s="320"/>
      <c r="W17" s="320"/>
      <c r="Z17" s="319" t="s">
        <v>925</v>
      </c>
      <c r="AA17" s="319"/>
      <c r="AB17" s="319"/>
      <c r="AC17" s="200"/>
      <c r="AD17" s="200"/>
      <c r="AE17" s="200"/>
      <c r="AF17" s="320"/>
      <c r="AG17" s="320"/>
      <c r="AH17" s="320"/>
      <c r="AI17" s="320"/>
      <c r="AL17" s="319" t="s">
        <v>925</v>
      </c>
      <c r="AM17" s="319"/>
      <c r="AN17" s="319"/>
      <c r="AO17" s="200"/>
      <c r="AP17" s="200"/>
      <c r="AQ17" s="200"/>
      <c r="AR17" s="320"/>
      <c r="AS17" s="320"/>
      <c r="AT17" s="320"/>
      <c r="AU17" s="320"/>
      <c r="AX17" s="319" t="s">
        <v>925</v>
      </c>
      <c r="AY17" s="319"/>
      <c r="AZ17" s="319"/>
      <c r="BA17" s="200"/>
      <c r="BB17" s="200"/>
      <c r="BC17" s="200"/>
      <c r="BD17" s="320"/>
      <c r="BE17" s="320"/>
      <c r="BF17" s="320"/>
      <c r="BG17" s="320"/>
      <c r="BJ17" s="319" t="s">
        <v>925</v>
      </c>
      <c r="BK17" s="319"/>
      <c r="BL17" s="319"/>
      <c r="BM17" s="200"/>
      <c r="BN17" s="200"/>
      <c r="BO17" s="200"/>
      <c r="BP17" s="320"/>
      <c r="BQ17" s="320"/>
      <c r="BR17" s="320"/>
      <c r="BS17" s="320"/>
      <c r="BV17" s="319" t="s">
        <v>925</v>
      </c>
      <c r="BW17" s="319"/>
      <c r="BX17" s="319"/>
      <c r="BY17" s="200"/>
      <c r="BZ17" s="200"/>
      <c r="CA17" s="200"/>
      <c r="CB17" s="320"/>
      <c r="CC17" s="320"/>
      <c r="CD17" s="320"/>
      <c r="CE17" s="320"/>
      <c r="CH17" s="319" t="s">
        <v>925</v>
      </c>
      <c r="CI17" s="319"/>
      <c r="CJ17" s="319"/>
      <c r="CK17" s="200"/>
      <c r="CL17" s="200"/>
      <c r="CM17" s="200"/>
      <c r="CN17" s="320"/>
      <c r="CO17" s="320"/>
      <c r="CP17" s="320"/>
      <c r="CQ17" s="320"/>
      <c r="CT17" s="319" t="s">
        <v>925</v>
      </c>
      <c r="CU17" s="319"/>
      <c r="CV17" s="319"/>
      <c r="CW17" s="200"/>
      <c r="CX17" s="200"/>
      <c r="CY17" s="200"/>
      <c r="CZ17" s="320"/>
      <c r="DA17" s="320"/>
      <c r="DB17" s="320"/>
      <c r="DC17" s="320"/>
      <c r="DF17" s="319" t="s">
        <v>925</v>
      </c>
      <c r="DG17" s="319"/>
      <c r="DH17" s="319"/>
      <c r="DI17" s="200"/>
      <c r="DJ17" s="200"/>
      <c r="DK17" s="200"/>
      <c r="DL17" s="320"/>
      <c r="DM17" s="320"/>
      <c r="DN17" s="320"/>
      <c r="DO17" s="320"/>
      <c r="DR17" s="319" t="s">
        <v>925</v>
      </c>
      <c r="DS17" s="319"/>
      <c r="DT17" s="319"/>
      <c r="DU17" s="200"/>
      <c r="DV17" s="200"/>
      <c r="DW17" s="200"/>
      <c r="DX17" s="320"/>
      <c r="DY17" s="320"/>
      <c r="DZ17" s="320"/>
      <c r="EA17" s="320"/>
    </row>
    <row r="18" spans="2:132" s="202" customFormat="1" ht="6" customHeight="1">
      <c r="B18" s="201"/>
      <c r="C18" s="201"/>
      <c r="D18" s="201"/>
      <c r="H18" s="201"/>
      <c r="I18" s="201"/>
      <c r="J18" s="201"/>
      <c r="K18" s="201"/>
      <c r="N18" s="201"/>
      <c r="O18" s="201"/>
      <c r="P18" s="201"/>
      <c r="T18" s="201"/>
      <c r="U18" s="201"/>
      <c r="V18" s="201"/>
      <c r="W18" s="201"/>
      <c r="Z18" s="201"/>
      <c r="AA18" s="201"/>
      <c r="AB18" s="201"/>
      <c r="AF18" s="201"/>
      <c r="AG18" s="201"/>
      <c r="AH18" s="201"/>
      <c r="AI18" s="201"/>
      <c r="AL18" s="201"/>
      <c r="AM18" s="201"/>
      <c r="AN18" s="201"/>
      <c r="AR18" s="201"/>
      <c r="AS18" s="201"/>
      <c r="AT18" s="201"/>
      <c r="AU18" s="201"/>
      <c r="AX18" s="201"/>
      <c r="AY18" s="201"/>
      <c r="AZ18" s="201"/>
      <c r="BD18" s="201"/>
      <c r="BE18" s="201"/>
      <c r="BF18" s="201"/>
      <c r="BG18" s="201"/>
      <c r="BJ18" s="201"/>
      <c r="BK18" s="201"/>
      <c r="BL18" s="201"/>
      <c r="BP18" s="201"/>
      <c r="BQ18" s="201"/>
      <c r="BR18" s="201"/>
      <c r="BS18" s="201"/>
      <c r="BV18" s="201"/>
      <c r="BW18" s="201"/>
      <c r="BX18" s="201"/>
      <c r="CB18" s="201"/>
      <c r="CC18" s="201"/>
      <c r="CD18" s="201"/>
      <c r="CE18" s="201"/>
      <c r="CH18" s="201"/>
      <c r="CI18" s="201"/>
      <c r="CJ18" s="201"/>
      <c r="CN18" s="201"/>
      <c r="CO18" s="201"/>
      <c r="CP18" s="201"/>
      <c r="CQ18" s="201"/>
      <c r="CT18" s="201"/>
      <c r="CU18" s="201"/>
      <c r="CV18" s="201"/>
      <c r="CZ18" s="201"/>
      <c r="DA18" s="201"/>
      <c r="DB18" s="201"/>
      <c r="DC18" s="201"/>
      <c r="DF18" s="201"/>
      <c r="DG18" s="201"/>
      <c r="DH18" s="201"/>
      <c r="DL18" s="201"/>
      <c r="DM18" s="201"/>
      <c r="DN18" s="201"/>
      <c r="DO18" s="201"/>
      <c r="DR18" s="201"/>
      <c r="DS18" s="201"/>
      <c r="DT18" s="201"/>
      <c r="DX18" s="201"/>
      <c r="DY18" s="201"/>
      <c r="DZ18" s="201"/>
      <c r="EA18" s="201"/>
    </row>
    <row r="19" spans="2:132" ht="12.75" customHeight="1">
      <c r="B19" s="321" t="s">
        <v>926</v>
      </c>
      <c r="C19" s="321"/>
      <c r="D19" s="321"/>
      <c r="E19" s="322"/>
      <c r="F19" s="322"/>
      <c r="G19" s="322"/>
      <c r="H19" s="322"/>
      <c r="I19" s="322"/>
      <c r="J19" s="322"/>
      <c r="K19" s="322"/>
      <c r="N19" s="321" t="s">
        <v>926</v>
      </c>
      <c r="O19" s="321"/>
      <c r="P19" s="321"/>
      <c r="Q19" s="322"/>
      <c r="R19" s="322"/>
      <c r="S19" s="322"/>
      <c r="T19" s="322"/>
      <c r="U19" s="322"/>
      <c r="V19" s="322"/>
      <c r="W19" s="322"/>
      <c r="Z19" s="321" t="s">
        <v>926</v>
      </c>
      <c r="AA19" s="321"/>
      <c r="AB19" s="321"/>
      <c r="AC19" s="322"/>
      <c r="AD19" s="322"/>
      <c r="AE19" s="322"/>
      <c r="AF19" s="322"/>
      <c r="AG19" s="322"/>
      <c r="AH19" s="322"/>
      <c r="AI19" s="322"/>
      <c r="AL19" s="321" t="s">
        <v>926</v>
      </c>
      <c r="AM19" s="321"/>
      <c r="AN19" s="321"/>
      <c r="AO19" s="322"/>
      <c r="AP19" s="322"/>
      <c r="AQ19" s="322"/>
      <c r="AR19" s="322"/>
      <c r="AS19" s="322"/>
      <c r="AT19" s="322"/>
      <c r="AU19" s="322"/>
      <c r="AX19" s="321" t="s">
        <v>926</v>
      </c>
      <c r="AY19" s="321"/>
      <c r="AZ19" s="321"/>
      <c r="BA19" s="322"/>
      <c r="BB19" s="322"/>
      <c r="BC19" s="322"/>
      <c r="BD19" s="322"/>
      <c r="BE19" s="322"/>
      <c r="BF19" s="322"/>
      <c r="BG19" s="322"/>
      <c r="BJ19" s="321" t="s">
        <v>926</v>
      </c>
      <c r="BK19" s="321"/>
      <c r="BL19" s="321"/>
      <c r="BM19" s="322"/>
      <c r="BN19" s="322"/>
      <c r="BO19" s="322"/>
      <c r="BP19" s="322"/>
      <c r="BQ19" s="322"/>
      <c r="BR19" s="322"/>
      <c r="BS19" s="322"/>
      <c r="BV19" s="321" t="s">
        <v>926</v>
      </c>
      <c r="BW19" s="321"/>
      <c r="BX19" s="321"/>
      <c r="BY19" s="322"/>
      <c r="BZ19" s="322"/>
      <c r="CA19" s="322"/>
      <c r="CB19" s="322"/>
      <c r="CC19" s="322"/>
      <c r="CD19" s="322"/>
      <c r="CE19" s="322"/>
      <c r="CH19" s="321" t="s">
        <v>926</v>
      </c>
      <c r="CI19" s="321"/>
      <c r="CJ19" s="321"/>
      <c r="CK19" s="322"/>
      <c r="CL19" s="322"/>
      <c r="CM19" s="322"/>
      <c r="CN19" s="322"/>
      <c r="CO19" s="322"/>
      <c r="CP19" s="322"/>
      <c r="CQ19" s="322"/>
      <c r="CT19" s="321" t="s">
        <v>926</v>
      </c>
      <c r="CU19" s="321"/>
      <c r="CV19" s="321"/>
      <c r="CW19" s="322"/>
      <c r="CX19" s="322"/>
      <c r="CY19" s="322"/>
      <c r="CZ19" s="322"/>
      <c r="DA19" s="322"/>
      <c r="DB19" s="322"/>
      <c r="DC19" s="322"/>
      <c r="DF19" s="321" t="s">
        <v>926</v>
      </c>
      <c r="DG19" s="321"/>
      <c r="DH19" s="321"/>
      <c r="DI19" s="322"/>
      <c r="DJ19" s="322"/>
      <c r="DK19" s="322"/>
      <c r="DL19" s="322"/>
      <c r="DM19" s="322"/>
      <c r="DN19" s="322"/>
      <c r="DO19" s="322"/>
      <c r="DR19" s="321" t="s">
        <v>926</v>
      </c>
      <c r="DS19" s="321"/>
      <c r="DT19" s="321"/>
      <c r="DU19" s="322"/>
      <c r="DV19" s="322"/>
      <c r="DW19" s="322"/>
      <c r="DX19" s="322"/>
      <c r="DY19" s="322"/>
      <c r="DZ19" s="322"/>
      <c r="EA19" s="322"/>
    </row>
    <row r="20" spans="2:132" ht="12.75" customHeight="1">
      <c r="B20" s="321"/>
      <c r="C20" s="321"/>
      <c r="D20" s="321"/>
      <c r="E20" s="322"/>
      <c r="F20" s="322"/>
      <c r="G20" s="322"/>
      <c r="H20" s="322"/>
      <c r="I20" s="322"/>
      <c r="J20" s="322"/>
      <c r="K20" s="322"/>
      <c r="N20" s="321"/>
      <c r="O20" s="321"/>
      <c r="P20" s="321"/>
      <c r="Q20" s="322"/>
      <c r="R20" s="322"/>
      <c r="S20" s="322"/>
      <c r="T20" s="322"/>
      <c r="U20" s="322"/>
      <c r="V20" s="322"/>
      <c r="W20" s="322"/>
      <c r="Z20" s="321"/>
      <c r="AA20" s="321"/>
      <c r="AB20" s="321"/>
      <c r="AC20" s="322"/>
      <c r="AD20" s="322"/>
      <c r="AE20" s="322"/>
      <c r="AF20" s="322"/>
      <c r="AG20" s="322"/>
      <c r="AH20" s="322"/>
      <c r="AI20" s="322"/>
      <c r="AL20" s="321"/>
      <c r="AM20" s="321"/>
      <c r="AN20" s="321"/>
      <c r="AO20" s="322"/>
      <c r="AP20" s="322"/>
      <c r="AQ20" s="322"/>
      <c r="AR20" s="322"/>
      <c r="AS20" s="322"/>
      <c r="AT20" s="322"/>
      <c r="AU20" s="322"/>
      <c r="AX20" s="321"/>
      <c r="AY20" s="321"/>
      <c r="AZ20" s="321"/>
      <c r="BA20" s="322"/>
      <c r="BB20" s="322"/>
      <c r="BC20" s="322"/>
      <c r="BD20" s="322"/>
      <c r="BE20" s="322"/>
      <c r="BF20" s="322"/>
      <c r="BG20" s="322"/>
      <c r="BJ20" s="321"/>
      <c r="BK20" s="321"/>
      <c r="BL20" s="321"/>
      <c r="BM20" s="322"/>
      <c r="BN20" s="322"/>
      <c r="BO20" s="322"/>
      <c r="BP20" s="322"/>
      <c r="BQ20" s="322"/>
      <c r="BR20" s="322"/>
      <c r="BS20" s="322"/>
      <c r="BV20" s="321"/>
      <c r="BW20" s="321"/>
      <c r="BX20" s="321"/>
      <c r="BY20" s="322"/>
      <c r="BZ20" s="322"/>
      <c r="CA20" s="322"/>
      <c r="CB20" s="322"/>
      <c r="CC20" s="322"/>
      <c r="CD20" s="322"/>
      <c r="CE20" s="322"/>
      <c r="CH20" s="321"/>
      <c r="CI20" s="321"/>
      <c r="CJ20" s="321"/>
      <c r="CK20" s="322"/>
      <c r="CL20" s="322"/>
      <c r="CM20" s="322"/>
      <c r="CN20" s="322"/>
      <c r="CO20" s="322"/>
      <c r="CP20" s="322"/>
      <c r="CQ20" s="322"/>
      <c r="CT20" s="321"/>
      <c r="CU20" s="321"/>
      <c r="CV20" s="321"/>
      <c r="CW20" s="322"/>
      <c r="CX20" s="322"/>
      <c r="CY20" s="322"/>
      <c r="CZ20" s="322"/>
      <c r="DA20" s="322"/>
      <c r="DB20" s="322"/>
      <c r="DC20" s="322"/>
      <c r="DF20" s="321"/>
      <c r="DG20" s="321"/>
      <c r="DH20" s="321"/>
      <c r="DI20" s="322"/>
      <c r="DJ20" s="322"/>
      <c r="DK20" s="322"/>
      <c r="DL20" s="322"/>
      <c r="DM20" s="322"/>
      <c r="DN20" s="322"/>
      <c r="DO20" s="322"/>
      <c r="DR20" s="321"/>
      <c r="DS20" s="321"/>
      <c r="DT20" s="321"/>
      <c r="DU20" s="322"/>
      <c r="DV20" s="322"/>
      <c r="DW20" s="322"/>
      <c r="DX20" s="322"/>
      <c r="DY20" s="322"/>
      <c r="DZ20" s="322"/>
      <c r="EA20" s="322"/>
    </row>
    <row r="21" spans="2:132" ht="12.75" customHeight="1">
      <c r="B21" s="321"/>
      <c r="C21" s="321"/>
      <c r="D21" s="321"/>
      <c r="E21" s="322"/>
      <c r="F21" s="322"/>
      <c r="G21" s="322"/>
      <c r="H21" s="322"/>
      <c r="I21" s="322"/>
      <c r="J21" s="322"/>
      <c r="K21" s="322"/>
      <c r="N21" s="321"/>
      <c r="O21" s="321"/>
      <c r="P21" s="321"/>
      <c r="Q21" s="322"/>
      <c r="R21" s="322"/>
      <c r="S21" s="322"/>
      <c r="T21" s="322"/>
      <c r="U21" s="322"/>
      <c r="V21" s="322"/>
      <c r="W21" s="322"/>
      <c r="Z21" s="321"/>
      <c r="AA21" s="321"/>
      <c r="AB21" s="321"/>
      <c r="AC21" s="322"/>
      <c r="AD21" s="322"/>
      <c r="AE21" s="322"/>
      <c r="AF21" s="322"/>
      <c r="AG21" s="322"/>
      <c r="AH21" s="322"/>
      <c r="AI21" s="322"/>
      <c r="AL21" s="321"/>
      <c r="AM21" s="321"/>
      <c r="AN21" s="321"/>
      <c r="AO21" s="322"/>
      <c r="AP21" s="322"/>
      <c r="AQ21" s="322"/>
      <c r="AR21" s="322"/>
      <c r="AS21" s="322"/>
      <c r="AT21" s="322"/>
      <c r="AU21" s="322"/>
      <c r="AX21" s="321"/>
      <c r="AY21" s="321"/>
      <c r="AZ21" s="321"/>
      <c r="BA21" s="322"/>
      <c r="BB21" s="322"/>
      <c r="BC21" s="322"/>
      <c r="BD21" s="322"/>
      <c r="BE21" s="322"/>
      <c r="BF21" s="322"/>
      <c r="BG21" s="322"/>
      <c r="BJ21" s="321"/>
      <c r="BK21" s="321"/>
      <c r="BL21" s="321"/>
      <c r="BM21" s="322"/>
      <c r="BN21" s="322"/>
      <c r="BO21" s="322"/>
      <c r="BP21" s="322"/>
      <c r="BQ21" s="322"/>
      <c r="BR21" s="322"/>
      <c r="BS21" s="322"/>
      <c r="BV21" s="321"/>
      <c r="BW21" s="321"/>
      <c r="BX21" s="321"/>
      <c r="BY21" s="322"/>
      <c r="BZ21" s="322"/>
      <c r="CA21" s="322"/>
      <c r="CB21" s="322"/>
      <c r="CC21" s="322"/>
      <c r="CD21" s="322"/>
      <c r="CE21" s="322"/>
      <c r="CH21" s="321"/>
      <c r="CI21" s="321"/>
      <c r="CJ21" s="321"/>
      <c r="CK21" s="322"/>
      <c r="CL21" s="322"/>
      <c r="CM21" s="322"/>
      <c r="CN21" s="322"/>
      <c r="CO21" s="322"/>
      <c r="CP21" s="322"/>
      <c r="CQ21" s="322"/>
      <c r="CT21" s="321"/>
      <c r="CU21" s="321"/>
      <c r="CV21" s="321"/>
      <c r="CW21" s="322"/>
      <c r="CX21" s="322"/>
      <c r="CY21" s="322"/>
      <c r="CZ21" s="322"/>
      <c r="DA21" s="322"/>
      <c r="DB21" s="322"/>
      <c r="DC21" s="322"/>
      <c r="DF21" s="321"/>
      <c r="DG21" s="321"/>
      <c r="DH21" s="321"/>
      <c r="DI21" s="322"/>
      <c r="DJ21" s="322"/>
      <c r="DK21" s="322"/>
      <c r="DL21" s="322"/>
      <c r="DM21" s="322"/>
      <c r="DN21" s="322"/>
      <c r="DO21" s="322"/>
      <c r="DR21" s="321"/>
      <c r="DS21" s="321"/>
      <c r="DT21" s="321"/>
      <c r="DU21" s="322"/>
      <c r="DV21" s="322"/>
      <c r="DW21" s="322"/>
      <c r="DX21" s="322"/>
      <c r="DY21" s="322"/>
      <c r="DZ21" s="322"/>
      <c r="EA21" s="322"/>
    </row>
    <row r="22" spans="2:132" ht="12.75" customHeight="1">
      <c r="B22" s="321"/>
      <c r="C22" s="321"/>
      <c r="D22" s="321"/>
      <c r="E22" s="322"/>
      <c r="F22" s="322"/>
      <c r="G22" s="322"/>
      <c r="H22" s="322"/>
      <c r="I22" s="322"/>
      <c r="J22" s="322"/>
      <c r="K22" s="322"/>
      <c r="N22" s="321"/>
      <c r="O22" s="321"/>
      <c r="P22" s="321"/>
      <c r="Q22" s="322"/>
      <c r="R22" s="322"/>
      <c r="S22" s="322"/>
      <c r="T22" s="322"/>
      <c r="U22" s="322"/>
      <c r="V22" s="322"/>
      <c r="W22" s="322"/>
      <c r="Z22" s="321"/>
      <c r="AA22" s="321"/>
      <c r="AB22" s="321"/>
      <c r="AC22" s="322"/>
      <c r="AD22" s="322"/>
      <c r="AE22" s="322"/>
      <c r="AF22" s="322"/>
      <c r="AG22" s="322"/>
      <c r="AH22" s="322"/>
      <c r="AI22" s="322"/>
      <c r="AL22" s="321"/>
      <c r="AM22" s="321"/>
      <c r="AN22" s="321"/>
      <c r="AO22" s="322"/>
      <c r="AP22" s="322"/>
      <c r="AQ22" s="322"/>
      <c r="AR22" s="322"/>
      <c r="AS22" s="322"/>
      <c r="AT22" s="322"/>
      <c r="AU22" s="322"/>
      <c r="AX22" s="321"/>
      <c r="AY22" s="321"/>
      <c r="AZ22" s="321"/>
      <c r="BA22" s="322"/>
      <c r="BB22" s="322"/>
      <c r="BC22" s="322"/>
      <c r="BD22" s="322"/>
      <c r="BE22" s="322"/>
      <c r="BF22" s="322"/>
      <c r="BG22" s="322"/>
      <c r="BJ22" s="321"/>
      <c r="BK22" s="321"/>
      <c r="BL22" s="321"/>
      <c r="BM22" s="322"/>
      <c r="BN22" s="322"/>
      <c r="BO22" s="322"/>
      <c r="BP22" s="322"/>
      <c r="BQ22" s="322"/>
      <c r="BR22" s="322"/>
      <c r="BS22" s="322"/>
      <c r="BV22" s="321"/>
      <c r="BW22" s="321"/>
      <c r="BX22" s="321"/>
      <c r="BY22" s="322"/>
      <c r="BZ22" s="322"/>
      <c r="CA22" s="322"/>
      <c r="CB22" s="322"/>
      <c r="CC22" s="322"/>
      <c r="CD22" s="322"/>
      <c r="CE22" s="322"/>
      <c r="CH22" s="321"/>
      <c r="CI22" s="321"/>
      <c r="CJ22" s="321"/>
      <c r="CK22" s="322"/>
      <c r="CL22" s="322"/>
      <c r="CM22" s="322"/>
      <c r="CN22" s="322"/>
      <c r="CO22" s="322"/>
      <c r="CP22" s="322"/>
      <c r="CQ22" s="322"/>
      <c r="CT22" s="321"/>
      <c r="CU22" s="321"/>
      <c r="CV22" s="321"/>
      <c r="CW22" s="322"/>
      <c r="CX22" s="322"/>
      <c r="CY22" s="322"/>
      <c r="CZ22" s="322"/>
      <c r="DA22" s="322"/>
      <c r="DB22" s="322"/>
      <c r="DC22" s="322"/>
      <c r="DF22" s="321"/>
      <c r="DG22" s="321"/>
      <c r="DH22" s="321"/>
      <c r="DI22" s="322"/>
      <c r="DJ22" s="322"/>
      <c r="DK22" s="322"/>
      <c r="DL22" s="322"/>
      <c r="DM22" s="322"/>
      <c r="DN22" s="322"/>
      <c r="DO22" s="322"/>
      <c r="DR22" s="321"/>
      <c r="DS22" s="321"/>
      <c r="DT22" s="321"/>
      <c r="DU22" s="322"/>
      <c r="DV22" s="322"/>
      <c r="DW22" s="322"/>
      <c r="DX22" s="322"/>
      <c r="DY22" s="322"/>
      <c r="DZ22" s="322"/>
      <c r="EA22" s="322"/>
    </row>
    <row r="23" spans="2:132" ht="5.25" customHeight="1"/>
    <row r="24" spans="2:132" ht="18.75" customHeight="1">
      <c r="E24" s="323" t="s">
        <v>927</v>
      </c>
      <c r="F24" s="323"/>
      <c r="G24" s="324"/>
      <c r="H24" s="324"/>
      <c r="I24" s="324"/>
      <c r="Q24" s="323" t="s">
        <v>927</v>
      </c>
      <c r="R24" s="323"/>
      <c r="S24" s="324"/>
      <c r="T24" s="324"/>
      <c r="U24" s="324"/>
      <c r="AC24" s="323" t="s">
        <v>927</v>
      </c>
      <c r="AD24" s="323"/>
      <c r="AE24" s="324"/>
      <c r="AF24" s="324"/>
      <c r="AG24" s="324"/>
      <c r="AO24" s="323" t="s">
        <v>927</v>
      </c>
      <c r="AP24" s="323"/>
      <c r="AQ24" s="324"/>
      <c r="AR24" s="324"/>
      <c r="AS24" s="324"/>
      <c r="BA24" s="323" t="s">
        <v>927</v>
      </c>
      <c r="BB24" s="323"/>
      <c r="BC24" s="324"/>
      <c r="BD24" s="324"/>
      <c r="BE24" s="324"/>
      <c r="BM24" s="323" t="s">
        <v>927</v>
      </c>
      <c r="BN24" s="323"/>
      <c r="BO24" s="324"/>
      <c r="BP24" s="324"/>
      <c r="BQ24" s="324"/>
      <c r="BY24" s="323" t="s">
        <v>927</v>
      </c>
      <c r="BZ24" s="323"/>
      <c r="CA24" s="324"/>
      <c r="CB24" s="324"/>
      <c r="CC24" s="324"/>
      <c r="CK24" s="323" t="s">
        <v>927</v>
      </c>
      <c r="CL24" s="323"/>
      <c r="CM24" s="324"/>
      <c r="CN24" s="324"/>
      <c r="CO24" s="324"/>
      <c r="CW24" s="323" t="s">
        <v>927</v>
      </c>
      <c r="CX24" s="323"/>
      <c r="CY24" s="324"/>
      <c r="CZ24" s="324"/>
      <c r="DA24" s="324"/>
      <c r="DI24" s="323" t="s">
        <v>927</v>
      </c>
      <c r="DJ24" s="323"/>
      <c r="DK24" s="324"/>
      <c r="DL24" s="324"/>
      <c r="DM24" s="324"/>
      <c r="DU24" s="323" t="s">
        <v>927</v>
      </c>
      <c r="DV24" s="323"/>
      <c r="DW24" s="324"/>
      <c r="DX24" s="324"/>
      <c r="DY24" s="324"/>
    </row>
    <row r="25" spans="2:132" ht="18.75" customHeight="1">
      <c r="E25" s="323" t="s">
        <v>928</v>
      </c>
      <c r="F25" s="323"/>
      <c r="G25" s="325"/>
      <c r="H25" s="325"/>
      <c r="I25" s="325"/>
      <c r="Q25" s="323" t="s">
        <v>928</v>
      </c>
      <c r="R25" s="323"/>
      <c r="S25" s="325"/>
      <c r="T25" s="325"/>
      <c r="U25" s="325"/>
      <c r="AC25" s="323" t="s">
        <v>928</v>
      </c>
      <c r="AD25" s="323"/>
      <c r="AE25" s="325"/>
      <c r="AF25" s="325"/>
      <c r="AG25" s="325"/>
      <c r="AO25" s="323" t="s">
        <v>928</v>
      </c>
      <c r="AP25" s="323"/>
      <c r="AQ25" s="325"/>
      <c r="AR25" s="325"/>
      <c r="AS25" s="325"/>
      <c r="BA25" s="323" t="s">
        <v>928</v>
      </c>
      <c r="BB25" s="323"/>
      <c r="BC25" s="325"/>
      <c r="BD25" s="325"/>
      <c r="BE25" s="325"/>
      <c r="BM25" s="323" t="s">
        <v>928</v>
      </c>
      <c r="BN25" s="323"/>
      <c r="BO25" s="325"/>
      <c r="BP25" s="325"/>
      <c r="BQ25" s="325"/>
      <c r="BY25" s="323" t="s">
        <v>928</v>
      </c>
      <c r="BZ25" s="323"/>
      <c r="CA25" s="325"/>
      <c r="CB25" s="325"/>
      <c r="CC25" s="325"/>
      <c r="CK25" s="323" t="s">
        <v>928</v>
      </c>
      <c r="CL25" s="323"/>
      <c r="CM25" s="325"/>
      <c r="CN25" s="325"/>
      <c r="CO25" s="325"/>
      <c r="CW25" s="323" t="s">
        <v>928</v>
      </c>
      <c r="CX25" s="323"/>
      <c r="CY25" s="325"/>
      <c r="CZ25" s="325"/>
      <c r="DA25" s="325"/>
      <c r="DI25" s="323" t="s">
        <v>928</v>
      </c>
      <c r="DJ25" s="323"/>
      <c r="DK25" s="325"/>
      <c r="DL25" s="325"/>
      <c r="DM25" s="325"/>
      <c r="DU25" s="323" t="s">
        <v>928</v>
      </c>
      <c r="DV25" s="323"/>
      <c r="DW25" s="325"/>
      <c r="DX25" s="325"/>
      <c r="DY25" s="325"/>
    </row>
    <row r="26" spans="2:132" ht="18.75" customHeight="1">
      <c r="E26" s="323" t="s">
        <v>929</v>
      </c>
      <c r="F26" s="323"/>
      <c r="G26" s="325"/>
      <c r="H26" s="325"/>
      <c r="I26" s="325"/>
      <c r="Q26" s="323" t="s">
        <v>929</v>
      </c>
      <c r="R26" s="323"/>
      <c r="S26" s="325"/>
      <c r="T26" s="325"/>
      <c r="U26" s="325"/>
      <c r="AC26" s="323" t="s">
        <v>929</v>
      </c>
      <c r="AD26" s="323"/>
      <c r="AE26" s="325"/>
      <c r="AF26" s="325"/>
      <c r="AG26" s="325"/>
      <c r="AO26" s="323" t="s">
        <v>929</v>
      </c>
      <c r="AP26" s="323"/>
      <c r="AQ26" s="325"/>
      <c r="AR26" s="325"/>
      <c r="AS26" s="325"/>
      <c r="BA26" s="323" t="s">
        <v>929</v>
      </c>
      <c r="BB26" s="323"/>
      <c r="BC26" s="325"/>
      <c r="BD26" s="325"/>
      <c r="BE26" s="325"/>
      <c r="BM26" s="323" t="s">
        <v>929</v>
      </c>
      <c r="BN26" s="323"/>
      <c r="BO26" s="325"/>
      <c r="BP26" s="325"/>
      <c r="BQ26" s="325"/>
      <c r="BY26" s="323" t="s">
        <v>929</v>
      </c>
      <c r="BZ26" s="323"/>
      <c r="CA26" s="325"/>
      <c r="CB26" s="325"/>
      <c r="CC26" s="325"/>
      <c r="CK26" s="323" t="s">
        <v>929</v>
      </c>
      <c r="CL26" s="323"/>
      <c r="CM26" s="325"/>
      <c r="CN26" s="325"/>
      <c r="CO26" s="325"/>
      <c r="CW26" s="323" t="s">
        <v>929</v>
      </c>
      <c r="CX26" s="323"/>
      <c r="CY26" s="325"/>
      <c r="CZ26" s="325"/>
      <c r="DA26" s="325"/>
      <c r="DI26" s="323" t="s">
        <v>929</v>
      </c>
      <c r="DJ26" s="323"/>
      <c r="DK26" s="325"/>
      <c r="DL26" s="325"/>
      <c r="DM26" s="325"/>
      <c r="DU26" s="323" t="s">
        <v>929</v>
      </c>
      <c r="DV26" s="323"/>
      <c r="DW26" s="325"/>
      <c r="DX26" s="325"/>
      <c r="DY26" s="325"/>
    </row>
    <row r="27" spans="2:132" ht="9.75" customHeight="1"/>
    <row r="28" spans="2:132" ht="9.75" customHeight="1"/>
    <row r="29" spans="2:132" s="179" customFormat="1" ht="6" customHeight="1">
      <c r="B29" s="176"/>
      <c r="C29" s="177"/>
      <c r="D29" s="177"/>
      <c r="E29" s="177"/>
      <c r="F29" s="177"/>
      <c r="G29" s="177"/>
      <c r="H29" s="177"/>
      <c r="I29" s="177"/>
      <c r="J29" s="177"/>
      <c r="K29" s="178"/>
      <c r="N29" s="176"/>
      <c r="O29" s="177"/>
      <c r="P29" s="177"/>
      <c r="Q29" s="177"/>
      <c r="R29" s="177"/>
      <c r="S29" s="177"/>
      <c r="T29" s="177"/>
      <c r="U29" s="177"/>
      <c r="V29" s="177"/>
      <c r="W29" s="178"/>
      <c r="Z29" s="176"/>
      <c r="AA29" s="177"/>
      <c r="AB29" s="177"/>
      <c r="AC29" s="177"/>
      <c r="AD29" s="177"/>
      <c r="AE29" s="177"/>
      <c r="AF29" s="177"/>
      <c r="AG29" s="177"/>
      <c r="AH29" s="177"/>
      <c r="AI29" s="178"/>
      <c r="AL29" s="176"/>
      <c r="AM29" s="177"/>
      <c r="AN29" s="177"/>
      <c r="AO29" s="177"/>
      <c r="AP29" s="177"/>
      <c r="AQ29" s="177"/>
      <c r="AR29" s="177"/>
      <c r="AS29" s="177"/>
      <c r="AT29" s="177"/>
      <c r="AU29" s="178"/>
      <c r="AX29" s="176"/>
      <c r="AY29" s="177"/>
      <c r="AZ29" s="177"/>
      <c r="BA29" s="177"/>
      <c r="BB29" s="177"/>
      <c r="BC29" s="177"/>
      <c r="BD29" s="177"/>
      <c r="BE29" s="177"/>
      <c r="BF29" s="177"/>
      <c r="BG29" s="178"/>
      <c r="BJ29" s="176"/>
      <c r="BK29" s="177"/>
      <c r="BL29" s="177"/>
      <c r="BM29" s="177"/>
      <c r="BN29" s="177"/>
      <c r="BO29" s="177"/>
      <c r="BP29" s="177"/>
      <c r="BQ29" s="177"/>
      <c r="BR29" s="177"/>
      <c r="BS29" s="178"/>
      <c r="BV29" s="176"/>
      <c r="BW29" s="177"/>
      <c r="BX29" s="177"/>
      <c r="BY29" s="177"/>
      <c r="BZ29" s="177"/>
      <c r="CA29" s="177"/>
      <c r="CB29" s="177"/>
      <c r="CC29" s="177"/>
      <c r="CD29" s="177"/>
      <c r="CE29" s="178"/>
      <c r="CH29" s="176"/>
      <c r="CI29" s="177"/>
      <c r="CJ29" s="177"/>
      <c r="CK29" s="177"/>
      <c r="CL29" s="177"/>
      <c r="CM29" s="177"/>
      <c r="CN29" s="177"/>
      <c r="CO29" s="177"/>
      <c r="CP29" s="177"/>
      <c r="CQ29" s="178"/>
      <c r="CT29" s="176"/>
      <c r="CU29" s="177"/>
      <c r="CV29" s="177"/>
      <c r="CW29" s="177"/>
      <c r="CX29" s="177"/>
      <c r="CY29" s="177"/>
      <c r="CZ29" s="177"/>
      <c r="DA29" s="177"/>
      <c r="DB29" s="177"/>
      <c r="DC29" s="178"/>
      <c r="DF29" s="176"/>
      <c r="DG29" s="177"/>
      <c r="DH29" s="177"/>
      <c r="DI29" s="177"/>
      <c r="DJ29" s="177"/>
      <c r="DK29" s="177"/>
      <c r="DL29" s="177"/>
      <c r="DM29" s="177"/>
      <c r="DN29" s="177"/>
      <c r="DO29" s="178"/>
      <c r="DR29" s="176"/>
      <c r="DS29" s="177"/>
      <c r="DT29" s="177"/>
      <c r="DU29" s="177"/>
      <c r="DV29" s="177"/>
      <c r="DW29" s="177"/>
      <c r="DX29" s="177"/>
      <c r="DY29" s="177"/>
      <c r="DZ29" s="177"/>
      <c r="EA29" s="178"/>
    </row>
    <row r="30" spans="2:132" s="179" customFormat="1" ht="18" customHeight="1">
      <c r="B30" s="180"/>
      <c r="C30" s="181"/>
      <c r="D30" s="181"/>
      <c r="E30" s="305" t="s">
        <v>2</v>
      </c>
      <c r="F30" s="305"/>
      <c r="G30" s="305"/>
      <c r="H30" s="305"/>
      <c r="I30" s="182"/>
      <c r="J30" s="182"/>
      <c r="K30" s="183"/>
      <c r="L30" s="182"/>
      <c r="N30" s="180"/>
      <c r="O30" s="181"/>
      <c r="P30" s="181"/>
      <c r="Q30" s="305" t="s">
        <v>2</v>
      </c>
      <c r="R30" s="305"/>
      <c r="S30" s="305"/>
      <c r="T30" s="305"/>
      <c r="U30" s="182"/>
      <c r="V30" s="182"/>
      <c r="W30" s="183"/>
      <c r="X30" s="182"/>
      <c r="Z30" s="180"/>
      <c r="AA30" s="181"/>
      <c r="AB30" s="181"/>
      <c r="AC30" s="305" t="s">
        <v>2</v>
      </c>
      <c r="AD30" s="305"/>
      <c r="AE30" s="305"/>
      <c r="AF30" s="305"/>
      <c r="AG30" s="182"/>
      <c r="AH30" s="182"/>
      <c r="AI30" s="183"/>
      <c r="AJ30" s="182"/>
      <c r="AL30" s="180"/>
      <c r="AM30" s="181"/>
      <c r="AN30" s="181"/>
      <c r="AO30" s="305" t="s">
        <v>2</v>
      </c>
      <c r="AP30" s="305"/>
      <c r="AQ30" s="305"/>
      <c r="AR30" s="305"/>
      <c r="AS30" s="182"/>
      <c r="AT30" s="182"/>
      <c r="AU30" s="183"/>
      <c r="AV30" s="182"/>
      <c r="AX30" s="180"/>
      <c r="AY30" s="181"/>
      <c r="AZ30" s="181"/>
      <c r="BA30" s="305" t="s">
        <v>2</v>
      </c>
      <c r="BB30" s="305"/>
      <c r="BC30" s="305"/>
      <c r="BD30" s="305"/>
      <c r="BE30" s="182"/>
      <c r="BF30" s="182"/>
      <c r="BG30" s="183"/>
      <c r="BH30" s="182"/>
      <c r="BJ30" s="180"/>
      <c r="BK30" s="181"/>
      <c r="BL30" s="181"/>
      <c r="BM30" s="305" t="s">
        <v>2</v>
      </c>
      <c r="BN30" s="305"/>
      <c r="BO30" s="305"/>
      <c r="BP30" s="305"/>
      <c r="BQ30" s="182"/>
      <c r="BR30" s="182"/>
      <c r="BS30" s="183"/>
      <c r="BT30" s="182"/>
      <c r="BV30" s="180"/>
      <c r="BW30" s="181"/>
      <c r="BX30" s="181"/>
      <c r="BY30" s="305" t="s">
        <v>2</v>
      </c>
      <c r="BZ30" s="305"/>
      <c r="CA30" s="305"/>
      <c r="CB30" s="305"/>
      <c r="CC30" s="182"/>
      <c r="CD30" s="182"/>
      <c r="CE30" s="183"/>
      <c r="CF30" s="182"/>
      <c r="CH30" s="180"/>
      <c r="CI30" s="181"/>
      <c r="CJ30" s="181"/>
      <c r="CK30" s="305" t="s">
        <v>2</v>
      </c>
      <c r="CL30" s="305"/>
      <c r="CM30" s="305"/>
      <c r="CN30" s="305"/>
      <c r="CO30" s="182"/>
      <c r="CP30" s="182"/>
      <c r="CQ30" s="183"/>
      <c r="CR30" s="182"/>
      <c r="CT30" s="180"/>
      <c r="CU30" s="181"/>
      <c r="CV30" s="181"/>
      <c r="CW30" s="305" t="s">
        <v>2</v>
      </c>
      <c r="CX30" s="305"/>
      <c r="CY30" s="305"/>
      <c r="CZ30" s="305"/>
      <c r="DA30" s="182"/>
      <c r="DB30" s="182"/>
      <c r="DC30" s="183"/>
      <c r="DD30" s="182"/>
      <c r="DF30" s="180"/>
      <c r="DG30" s="181"/>
      <c r="DH30" s="181"/>
      <c r="DI30" s="305" t="s">
        <v>2</v>
      </c>
      <c r="DJ30" s="305"/>
      <c r="DK30" s="305"/>
      <c r="DL30" s="305"/>
      <c r="DM30" s="182"/>
      <c r="DN30" s="182"/>
      <c r="DO30" s="183"/>
      <c r="DP30" s="182"/>
      <c r="DR30" s="180"/>
      <c r="DS30" s="181"/>
      <c r="DT30" s="181"/>
      <c r="DU30" s="305" t="s">
        <v>2</v>
      </c>
      <c r="DV30" s="305"/>
      <c r="DW30" s="305"/>
      <c r="DX30" s="305"/>
      <c r="DY30" s="182"/>
      <c r="DZ30" s="182"/>
      <c r="EA30" s="183"/>
      <c r="EB30" s="182"/>
    </row>
    <row r="31" spans="2:132" s="179" customFormat="1" ht="18" customHeight="1">
      <c r="B31" s="180"/>
      <c r="C31" s="181"/>
      <c r="D31" s="181"/>
      <c r="E31" s="306" t="s">
        <v>910</v>
      </c>
      <c r="F31" s="306"/>
      <c r="G31" s="306"/>
      <c r="H31" s="306"/>
      <c r="I31" s="184"/>
      <c r="J31" s="184"/>
      <c r="K31" s="185"/>
      <c r="L31" s="184"/>
      <c r="N31" s="180"/>
      <c r="O31" s="181"/>
      <c r="P31" s="181"/>
      <c r="Q31" s="306" t="s">
        <v>910</v>
      </c>
      <c r="R31" s="306"/>
      <c r="S31" s="306"/>
      <c r="T31" s="306"/>
      <c r="U31" s="184"/>
      <c r="V31" s="184"/>
      <c r="W31" s="185"/>
      <c r="X31" s="184"/>
      <c r="Z31" s="180"/>
      <c r="AA31" s="181"/>
      <c r="AB31" s="181"/>
      <c r="AC31" s="306" t="s">
        <v>910</v>
      </c>
      <c r="AD31" s="306"/>
      <c r="AE31" s="306"/>
      <c r="AF31" s="306"/>
      <c r="AG31" s="184"/>
      <c r="AH31" s="184"/>
      <c r="AI31" s="185"/>
      <c r="AJ31" s="184"/>
      <c r="AL31" s="180"/>
      <c r="AM31" s="181"/>
      <c r="AN31" s="181"/>
      <c r="AO31" s="306" t="s">
        <v>910</v>
      </c>
      <c r="AP31" s="306"/>
      <c r="AQ31" s="306"/>
      <c r="AR31" s="306"/>
      <c r="AS31" s="184"/>
      <c r="AT31" s="184"/>
      <c r="AU31" s="185"/>
      <c r="AV31" s="184"/>
      <c r="AX31" s="180"/>
      <c r="AY31" s="181"/>
      <c r="AZ31" s="181"/>
      <c r="BA31" s="306" t="s">
        <v>910</v>
      </c>
      <c r="BB31" s="306"/>
      <c r="BC31" s="306"/>
      <c r="BD31" s="306"/>
      <c r="BE31" s="184"/>
      <c r="BF31" s="184"/>
      <c r="BG31" s="185"/>
      <c r="BH31" s="184"/>
      <c r="BJ31" s="180"/>
      <c r="BK31" s="181"/>
      <c r="BL31" s="181"/>
      <c r="BM31" s="306" t="s">
        <v>910</v>
      </c>
      <c r="BN31" s="306"/>
      <c r="BO31" s="306"/>
      <c r="BP31" s="306"/>
      <c r="BQ31" s="184"/>
      <c r="BR31" s="184"/>
      <c r="BS31" s="185"/>
      <c r="BT31" s="184"/>
      <c r="BV31" s="180"/>
      <c r="BW31" s="181"/>
      <c r="BX31" s="181"/>
      <c r="BY31" s="306" t="s">
        <v>910</v>
      </c>
      <c r="BZ31" s="306"/>
      <c r="CA31" s="306"/>
      <c r="CB31" s="306"/>
      <c r="CC31" s="184"/>
      <c r="CD31" s="184"/>
      <c r="CE31" s="185"/>
      <c r="CF31" s="184"/>
      <c r="CH31" s="180"/>
      <c r="CI31" s="181"/>
      <c r="CJ31" s="181"/>
      <c r="CK31" s="306" t="s">
        <v>910</v>
      </c>
      <c r="CL31" s="306"/>
      <c r="CM31" s="306"/>
      <c r="CN31" s="306"/>
      <c r="CO31" s="184"/>
      <c r="CP31" s="184"/>
      <c r="CQ31" s="185"/>
      <c r="CR31" s="184"/>
      <c r="CT31" s="180"/>
      <c r="CU31" s="181"/>
      <c r="CV31" s="181"/>
      <c r="CW31" s="306" t="s">
        <v>910</v>
      </c>
      <c r="CX31" s="306"/>
      <c r="CY31" s="306"/>
      <c r="CZ31" s="306"/>
      <c r="DA31" s="184"/>
      <c r="DB31" s="184"/>
      <c r="DC31" s="185"/>
      <c r="DD31" s="184"/>
      <c r="DF31" s="180"/>
      <c r="DG31" s="181"/>
      <c r="DH31" s="181"/>
      <c r="DI31" s="306" t="s">
        <v>910</v>
      </c>
      <c r="DJ31" s="306"/>
      <c r="DK31" s="306"/>
      <c r="DL31" s="306"/>
      <c r="DM31" s="184"/>
      <c r="DN31" s="184"/>
      <c r="DO31" s="185"/>
      <c r="DP31" s="184"/>
      <c r="DR31" s="180"/>
      <c r="DS31" s="181"/>
      <c r="DT31" s="181"/>
      <c r="DU31" s="306" t="s">
        <v>910</v>
      </c>
      <c r="DV31" s="306"/>
      <c r="DW31" s="306"/>
      <c r="DX31" s="306"/>
      <c r="DY31" s="184"/>
      <c r="DZ31" s="184"/>
      <c r="EA31" s="185"/>
      <c r="EB31" s="184"/>
    </row>
    <row r="32" spans="2:132" s="179" customFormat="1" ht="4.5" customHeight="1">
      <c r="B32" s="186"/>
      <c r="C32" s="187"/>
      <c r="D32" s="187"/>
      <c r="E32" s="187"/>
      <c r="F32" s="187"/>
      <c r="G32" s="187"/>
      <c r="H32" s="187"/>
      <c r="I32" s="187"/>
      <c r="J32" s="187"/>
      <c r="K32" s="188"/>
      <c r="N32" s="186"/>
      <c r="O32" s="187"/>
      <c r="P32" s="187"/>
      <c r="Q32" s="187"/>
      <c r="R32" s="187"/>
      <c r="S32" s="187"/>
      <c r="T32" s="187"/>
      <c r="U32" s="187"/>
      <c r="V32" s="187"/>
      <c r="W32" s="188"/>
      <c r="Z32" s="186"/>
      <c r="AA32" s="187"/>
      <c r="AB32" s="187"/>
      <c r="AC32" s="187"/>
      <c r="AD32" s="187"/>
      <c r="AE32" s="187"/>
      <c r="AF32" s="187"/>
      <c r="AG32" s="187"/>
      <c r="AH32" s="187"/>
      <c r="AI32" s="188"/>
      <c r="AL32" s="186"/>
      <c r="AM32" s="187"/>
      <c r="AN32" s="187"/>
      <c r="AO32" s="187"/>
      <c r="AP32" s="187"/>
      <c r="AQ32" s="187"/>
      <c r="AR32" s="187"/>
      <c r="AS32" s="187"/>
      <c r="AT32" s="187"/>
      <c r="AU32" s="188"/>
      <c r="AX32" s="186"/>
      <c r="AY32" s="187"/>
      <c r="AZ32" s="187"/>
      <c r="BA32" s="187"/>
      <c r="BB32" s="187"/>
      <c r="BC32" s="187"/>
      <c r="BD32" s="187"/>
      <c r="BE32" s="187"/>
      <c r="BF32" s="187"/>
      <c r="BG32" s="188"/>
      <c r="BJ32" s="186"/>
      <c r="BK32" s="187"/>
      <c r="BL32" s="187"/>
      <c r="BM32" s="187"/>
      <c r="BN32" s="187"/>
      <c r="BO32" s="187"/>
      <c r="BP32" s="187"/>
      <c r="BQ32" s="187"/>
      <c r="BR32" s="187"/>
      <c r="BS32" s="188"/>
      <c r="BV32" s="186"/>
      <c r="BW32" s="187"/>
      <c r="BX32" s="187"/>
      <c r="BY32" s="187"/>
      <c r="BZ32" s="187"/>
      <c r="CA32" s="187"/>
      <c r="CB32" s="187"/>
      <c r="CC32" s="187"/>
      <c r="CD32" s="187"/>
      <c r="CE32" s="188"/>
      <c r="CH32" s="186"/>
      <c r="CI32" s="187"/>
      <c r="CJ32" s="187"/>
      <c r="CK32" s="187"/>
      <c r="CL32" s="187"/>
      <c r="CM32" s="187"/>
      <c r="CN32" s="187"/>
      <c r="CO32" s="187"/>
      <c r="CP32" s="187"/>
      <c r="CQ32" s="188"/>
      <c r="CT32" s="186"/>
      <c r="CU32" s="187"/>
      <c r="CV32" s="187"/>
      <c r="CW32" s="187"/>
      <c r="CX32" s="187"/>
      <c r="CY32" s="187"/>
      <c r="CZ32" s="187"/>
      <c r="DA32" s="187"/>
      <c r="DB32" s="187"/>
      <c r="DC32" s="188"/>
      <c r="DF32" s="186"/>
      <c r="DG32" s="187"/>
      <c r="DH32" s="187"/>
      <c r="DI32" s="187"/>
      <c r="DJ32" s="187"/>
      <c r="DK32" s="187"/>
      <c r="DL32" s="187"/>
      <c r="DM32" s="187"/>
      <c r="DN32" s="187"/>
      <c r="DO32" s="188"/>
      <c r="DR32" s="186"/>
      <c r="DS32" s="187"/>
      <c r="DT32" s="187"/>
      <c r="DU32" s="187"/>
      <c r="DV32" s="187"/>
      <c r="DW32" s="187"/>
      <c r="DX32" s="187"/>
      <c r="DY32" s="187"/>
      <c r="DZ32" s="187"/>
      <c r="EA32" s="188"/>
    </row>
    <row r="33" spans="2:131" s="179" customFormat="1" ht="5.25" customHeight="1"/>
    <row r="34" spans="2:131" s="179" customFormat="1" ht="15" customHeight="1">
      <c r="B34" s="189">
        <v>1</v>
      </c>
      <c r="C34" s="307" t="s">
        <v>911</v>
      </c>
      <c r="D34" s="308"/>
      <c r="E34" s="309" t="s">
        <v>912</v>
      </c>
      <c r="F34" s="309" t="s">
        <v>913</v>
      </c>
      <c r="G34" s="309" t="s">
        <v>914</v>
      </c>
      <c r="H34" s="313" t="s">
        <v>915</v>
      </c>
      <c r="I34" s="313"/>
      <c r="J34" s="313" t="s">
        <v>916</v>
      </c>
      <c r="K34" s="313"/>
      <c r="N34" s="189">
        <v>2</v>
      </c>
      <c r="O34" s="307" t="s">
        <v>911</v>
      </c>
      <c r="P34" s="308"/>
      <c r="Q34" s="309" t="s">
        <v>912</v>
      </c>
      <c r="R34" s="309" t="s">
        <v>913</v>
      </c>
      <c r="S34" s="309" t="s">
        <v>914</v>
      </c>
      <c r="T34" s="313" t="s">
        <v>915</v>
      </c>
      <c r="U34" s="313"/>
      <c r="V34" s="313" t="s">
        <v>916</v>
      </c>
      <c r="W34" s="313"/>
      <c r="Z34" s="189">
        <v>3</v>
      </c>
      <c r="AA34" s="307" t="s">
        <v>911</v>
      </c>
      <c r="AB34" s="308"/>
      <c r="AC34" s="309" t="s">
        <v>912</v>
      </c>
      <c r="AD34" s="309" t="s">
        <v>913</v>
      </c>
      <c r="AE34" s="309" t="s">
        <v>914</v>
      </c>
      <c r="AF34" s="313" t="s">
        <v>915</v>
      </c>
      <c r="AG34" s="313"/>
      <c r="AH34" s="313" t="s">
        <v>916</v>
      </c>
      <c r="AI34" s="313"/>
      <c r="AL34" s="189">
        <v>4</v>
      </c>
      <c r="AM34" s="307" t="s">
        <v>911</v>
      </c>
      <c r="AN34" s="308"/>
      <c r="AO34" s="309" t="s">
        <v>912</v>
      </c>
      <c r="AP34" s="309" t="s">
        <v>913</v>
      </c>
      <c r="AQ34" s="309" t="s">
        <v>914</v>
      </c>
      <c r="AR34" s="313" t="s">
        <v>915</v>
      </c>
      <c r="AS34" s="313"/>
      <c r="AT34" s="313" t="s">
        <v>916</v>
      </c>
      <c r="AU34" s="313"/>
      <c r="AX34" s="189">
        <v>5</v>
      </c>
      <c r="AY34" s="307" t="s">
        <v>911</v>
      </c>
      <c r="AZ34" s="308"/>
      <c r="BA34" s="309" t="s">
        <v>912</v>
      </c>
      <c r="BB34" s="309" t="s">
        <v>913</v>
      </c>
      <c r="BC34" s="309" t="s">
        <v>914</v>
      </c>
      <c r="BD34" s="313" t="s">
        <v>915</v>
      </c>
      <c r="BE34" s="313"/>
      <c r="BF34" s="313" t="s">
        <v>916</v>
      </c>
      <c r="BG34" s="313"/>
      <c r="BJ34" s="189">
        <v>6</v>
      </c>
      <c r="BK34" s="307" t="s">
        <v>911</v>
      </c>
      <c r="BL34" s="308"/>
      <c r="BM34" s="309" t="s">
        <v>912</v>
      </c>
      <c r="BN34" s="309" t="s">
        <v>913</v>
      </c>
      <c r="BO34" s="309" t="s">
        <v>914</v>
      </c>
      <c r="BP34" s="313" t="s">
        <v>915</v>
      </c>
      <c r="BQ34" s="313"/>
      <c r="BR34" s="313" t="s">
        <v>916</v>
      </c>
      <c r="BS34" s="313"/>
      <c r="BV34" s="189">
        <v>7</v>
      </c>
      <c r="BW34" s="307" t="s">
        <v>911</v>
      </c>
      <c r="BX34" s="308"/>
      <c r="BY34" s="309" t="s">
        <v>912</v>
      </c>
      <c r="BZ34" s="309" t="s">
        <v>913</v>
      </c>
      <c r="CA34" s="309" t="s">
        <v>914</v>
      </c>
      <c r="CB34" s="313" t="s">
        <v>915</v>
      </c>
      <c r="CC34" s="313"/>
      <c r="CD34" s="313" t="s">
        <v>916</v>
      </c>
      <c r="CE34" s="313"/>
      <c r="CH34" s="189">
        <v>8</v>
      </c>
      <c r="CI34" s="307" t="s">
        <v>911</v>
      </c>
      <c r="CJ34" s="308"/>
      <c r="CK34" s="309" t="s">
        <v>912</v>
      </c>
      <c r="CL34" s="309" t="s">
        <v>913</v>
      </c>
      <c r="CM34" s="309" t="s">
        <v>914</v>
      </c>
      <c r="CN34" s="313" t="s">
        <v>915</v>
      </c>
      <c r="CO34" s="313"/>
      <c r="CP34" s="313" t="s">
        <v>916</v>
      </c>
      <c r="CQ34" s="313"/>
      <c r="CT34" s="189">
        <v>9</v>
      </c>
      <c r="CU34" s="307" t="s">
        <v>911</v>
      </c>
      <c r="CV34" s="308"/>
      <c r="CW34" s="309" t="s">
        <v>912</v>
      </c>
      <c r="CX34" s="309" t="s">
        <v>913</v>
      </c>
      <c r="CY34" s="309" t="s">
        <v>914</v>
      </c>
      <c r="CZ34" s="313" t="s">
        <v>915</v>
      </c>
      <c r="DA34" s="313"/>
      <c r="DB34" s="313" t="s">
        <v>916</v>
      </c>
      <c r="DC34" s="313"/>
      <c r="DF34" s="189">
        <v>10</v>
      </c>
      <c r="DG34" s="307" t="s">
        <v>911</v>
      </c>
      <c r="DH34" s="308"/>
      <c r="DI34" s="309" t="s">
        <v>912</v>
      </c>
      <c r="DJ34" s="309" t="s">
        <v>913</v>
      </c>
      <c r="DK34" s="309" t="s">
        <v>914</v>
      </c>
      <c r="DL34" s="313" t="s">
        <v>915</v>
      </c>
      <c r="DM34" s="313"/>
      <c r="DN34" s="313" t="s">
        <v>916</v>
      </c>
      <c r="DO34" s="313"/>
      <c r="DR34" s="189">
        <v>11</v>
      </c>
      <c r="DS34" s="307" t="s">
        <v>911</v>
      </c>
      <c r="DT34" s="308"/>
      <c r="DU34" s="309" t="s">
        <v>912</v>
      </c>
      <c r="DV34" s="309" t="s">
        <v>913</v>
      </c>
      <c r="DW34" s="309" t="s">
        <v>914</v>
      </c>
      <c r="DX34" s="313" t="s">
        <v>915</v>
      </c>
      <c r="DY34" s="313"/>
      <c r="DZ34" s="313" t="s">
        <v>916</v>
      </c>
      <c r="EA34" s="313"/>
    </row>
    <row r="35" spans="2:131" s="179" customFormat="1" ht="15" customHeight="1" thickBot="1">
      <c r="B35" s="326" t="s">
        <v>917</v>
      </c>
      <c r="C35" s="327"/>
      <c r="D35" s="190">
        <v>0.41666666666666669</v>
      </c>
      <c r="E35" s="310"/>
      <c r="F35" s="310"/>
      <c r="G35" s="310"/>
      <c r="H35" s="314"/>
      <c r="I35" s="314"/>
      <c r="J35" s="314"/>
      <c r="K35" s="314"/>
      <c r="N35" s="315" t="s">
        <v>917</v>
      </c>
      <c r="O35" s="316"/>
      <c r="P35" s="190">
        <v>0.4513888888888889</v>
      </c>
      <c r="Q35" s="310"/>
      <c r="R35" s="310"/>
      <c r="S35" s="310"/>
      <c r="T35" s="314"/>
      <c r="U35" s="314"/>
      <c r="V35" s="314"/>
      <c r="W35" s="314"/>
      <c r="Z35" s="315" t="s">
        <v>917</v>
      </c>
      <c r="AA35" s="316"/>
      <c r="AB35" s="190">
        <v>0.4861111111111111</v>
      </c>
      <c r="AC35" s="310"/>
      <c r="AD35" s="310"/>
      <c r="AE35" s="310"/>
      <c r="AF35" s="314"/>
      <c r="AG35" s="314"/>
      <c r="AH35" s="314"/>
      <c r="AI35" s="314"/>
      <c r="AL35" s="315" t="s">
        <v>917</v>
      </c>
      <c r="AM35" s="316"/>
      <c r="AN35" s="190">
        <v>0.52083333333333337</v>
      </c>
      <c r="AO35" s="310"/>
      <c r="AP35" s="310"/>
      <c r="AQ35" s="310"/>
      <c r="AR35" s="314"/>
      <c r="AS35" s="314"/>
      <c r="AT35" s="314"/>
      <c r="AU35" s="314"/>
      <c r="AX35" s="315" t="s">
        <v>917</v>
      </c>
      <c r="AY35" s="316"/>
      <c r="AZ35" s="190">
        <v>0.55555555555555558</v>
      </c>
      <c r="BA35" s="310"/>
      <c r="BB35" s="310"/>
      <c r="BC35" s="310"/>
      <c r="BD35" s="314"/>
      <c r="BE35" s="314"/>
      <c r="BF35" s="314"/>
      <c r="BG35" s="314"/>
      <c r="BJ35" s="315" t="s">
        <v>917</v>
      </c>
      <c r="BK35" s="316"/>
      <c r="BL35" s="190">
        <v>0.59027777777777779</v>
      </c>
      <c r="BM35" s="310"/>
      <c r="BN35" s="310"/>
      <c r="BO35" s="310"/>
      <c r="BP35" s="314"/>
      <c r="BQ35" s="314"/>
      <c r="BR35" s="314"/>
      <c r="BS35" s="314"/>
      <c r="BV35" s="315" t="s">
        <v>917</v>
      </c>
      <c r="BW35" s="316"/>
      <c r="BX35" s="190">
        <v>0.625</v>
      </c>
      <c r="BY35" s="310"/>
      <c r="BZ35" s="310"/>
      <c r="CA35" s="310"/>
      <c r="CB35" s="314"/>
      <c r="CC35" s="314"/>
      <c r="CD35" s="314"/>
      <c r="CE35" s="314"/>
      <c r="CH35" s="315" t="s">
        <v>917</v>
      </c>
      <c r="CI35" s="316"/>
      <c r="CJ35" s="190">
        <v>0.66666666666666663</v>
      </c>
      <c r="CK35" s="310"/>
      <c r="CL35" s="310"/>
      <c r="CM35" s="310"/>
      <c r="CN35" s="314"/>
      <c r="CO35" s="314"/>
      <c r="CP35" s="314"/>
      <c r="CQ35" s="314"/>
      <c r="CT35" s="315" t="s">
        <v>917</v>
      </c>
      <c r="CU35" s="316"/>
      <c r="CV35" s="190">
        <v>0.70833333333333337</v>
      </c>
      <c r="CW35" s="310"/>
      <c r="CX35" s="310"/>
      <c r="CY35" s="310"/>
      <c r="CZ35" s="314"/>
      <c r="DA35" s="314"/>
      <c r="DB35" s="314"/>
      <c r="DC35" s="314"/>
      <c r="DF35" s="315" t="s">
        <v>917</v>
      </c>
      <c r="DG35" s="316"/>
      <c r="DH35" s="190">
        <v>0.75</v>
      </c>
      <c r="DI35" s="310"/>
      <c r="DJ35" s="310"/>
      <c r="DK35" s="310"/>
      <c r="DL35" s="314"/>
      <c r="DM35" s="314"/>
      <c r="DN35" s="314"/>
      <c r="DO35" s="314"/>
      <c r="DR35" s="315" t="s">
        <v>917</v>
      </c>
      <c r="DS35" s="316"/>
      <c r="DT35" s="190">
        <v>0.79166666666666663</v>
      </c>
      <c r="DU35" s="310"/>
      <c r="DV35" s="310"/>
      <c r="DW35" s="310"/>
      <c r="DX35" s="314"/>
      <c r="DY35" s="314"/>
      <c r="DZ35" s="314"/>
      <c r="EA35" s="314"/>
    </row>
    <row r="36" spans="2:131" s="196" customFormat="1" ht="24.75" customHeight="1" thickBot="1">
      <c r="B36" s="317" t="s">
        <v>918</v>
      </c>
      <c r="C36" s="318"/>
      <c r="D36" s="191" t="s">
        <v>930</v>
      </c>
      <c r="E36" s="192" t="str">
        <f>Turnisabato!C12</f>
        <v>Ascoli</v>
      </c>
      <c r="F36" s="192" t="str">
        <f>Turnisabato!D12</f>
        <v>Torino 2009</v>
      </c>
      <c r="G36" s="192" t="str">
        <f>Turnisabato!G12</f>
        <v>Flickers 2</v>
      </c>
      <c r="H36" s="194"/>
      <c r="I36" s="194"/>
      <c r="J36" s="194"/>
      <c r="K36" s="195"/>
      <c r="N36" s="317" t="s">
        <v>918</v>
      </c>
      <c r="O36" s="318"/>
      <c r="P36" s="191" t="s">
        <v>930</v>
      </c>
      <c r="Q36" s="192" t="str">
        <f>Turnisabato!C26</f>
        <v>Rain 1970</v>
      </c>
      <c r="R36" s="192" t="str">
        <f>Turnisabato!D26</f>
        <v>Atletico Pisa</v>
      </c>
      <c r="S36" s="192" t="str">
        <f>Turnisabato!G26</f>
        <v>Foggia</v>
      </c>
      <c r="T36" s="194"/>
      <c r="U36" s="194"/>
      <c r="V36" s="194"/>
      <c r="W36" s="195"/>
      <c r="Z36" s="317" t="s">
        <v>918</v>
      </c>
      <c r="AA36" s="318"/>
      <c r="AB36" s="191" t="s">
        <v>930</v>
      </c>
      <c r="AC36" s="192" t="str">
        <f>Turnisabato!C40</f>
        <v>Flickers</v>
      </c>
      <c r="AD36" s="192" t="str">
        <f>Turnisabato!D40</f>
        <v>Torino 2009</v>
      </c>
      <c r="AE36" s="192" t="str">
        <f>Turnisabato!G40</f>
        <v>Atletico Pisa</v>
      </c>
      <c r="AF36" s="194"/>
      <c r="AG36" s="194"/>
      <c r="AH36" s="194"/>
      <c r="AI36" s="195"/>
      <c r="AL36" s="317" t="s">
        <v>918</v>
      </c>
      <c r="AM36" s="318"/>
      <c r="AN36" s="191" t="s">
        <v>930</v>
      </c>
      <c r="AO36" s="192" t="str">
        <f>Turnisabato!C54</f>
        <v>Leonessa</v>
      </c>
      <c r="AP36" s="192" t="str">
        <f>Turnisabato!D54</f>
        <v>Atletico Pisa</v>
      </c>
      <c r="AQ36" s="192" t="str">
        <f>Turnisabato!G54</f>
        <v>Ascoli</v>
      </c>
      <c r="AR36" s="194"/>
      <c r="AS36" s="194"/>
      <c r="AT36" s="194"/>
      <c r="AU36" s="195"/>
      <c r="AX36" s="317" t="s">
        <v>918</v>
      </c>
      <c r="AY36" s="318"/>
      <c r="AZ36" s="191" t="s">
        <v>930</v>
      </c>
      <c r="BA36" s="192" t="str">
        <f>Turnisabato!C68</f>
        <v>Ascoli</v>
      </c>
      <c r="BB36" s="192" t="str">
        <f>Turnisabato!D68</f>
        <v>Flickers</v>
      </c>
      <c r="BC36" s="192" t="str">
        <f>Turnisabato!G68</f>
        <v>Napoli Fighters</v>
      </c>
      <c r="BD36" s="194"/>
      <c r="BE36" s="194"/>
      <c r="BF36" s="194"/>
      <c r="BG36" s="195"/>
      <c r="BJ36" s="317" t="s">
        <v>918</v>
      </c>
      <c r="BK36" s="318"/>
      <c r="BL36" s="191" t="s">
        <v>930</v>
      </c>
      <c r="BM36" s="192" t="str">
        <f>Turnisabato!C82</f>
        <v>Rain 1970</v>
      </c>
      <c r="BN36" s="192" t="str">
        <f>Turnisabato!D82</f>
        <v>Leonessa</v>
      </c>
      <c r="BO36" s="192" t="str">
        <f>Turnisabato!G82</f>
        <v>Issy-les-Moulineaux</v>
      </c>
      <c r="BP36" s="194"/>
      <c r="BQ36" s="194"/>
      <c r="BR36" s="194"/>
      <c r="BS36" s="195"/>
      <c r="BV36" s="317" t="s">
        <v>918</v>
      </c>
      <c r="BW36" s="318"/>
      <c r="BX36" s="191" t="s">
        <v>930</v>
      </c>
      <c r="BY36" s="192" t="str">
        <f>Turnisabato!C96</f>
        <v>Stradivari</v>
      </c>
      <c r="BZ36" s="192" t="str">
        <f>Turnisabato!D96</f>
        <v>Subbuteisti Carpi</v>
      </c>
      <c r="CA36" s="192" t="str">
        <f>Turnisabato!G96</f>
        <v>F.lli Bari Reggio Emilia</v>
      </c>
      <c r="CB36" s="194"/>
      <c r="CC36" s="194"/>
      <c r="CD36" s="194"/>
      <c r="CE36" s="195"/>
      <c r="CH36" s="317" t="s">
        <v>918</v>
      </c>
      <c r="CI36" s="318"/>
      <c r="CJ36" s="191" t="s">
        <v>930</v>
      </c>
      <c r="CK36" s="192" t="str">
        <f>Turnisabato!C110</f>
        <v>Bologna Tigers</v>
      </c>
      <c r="CL36" s="192" t="str">
        <f>Turnisabato!D110</f>
        <v>Tiburones FM</v>
      </c>
      <c r="CM36" s="192" t="str">
        <f>Turnisabato!G110</f>
        <v>Subbuteisti Carpi</v>
      </c>
      <c r="CN36" s="194"/>
      <c r="CO36" s="194"/>
      <c r="CP36" s="194"/>
      <c r="CQ36" s="195"/>
      <c r="CT36" s="317" t="s">
        <v>918</v>
      </c>
      <c r="CU36" s="318"/>
      <c r="CV36" s="191" t="s">
        <v>930</v>
      </c>
      <c r="CW36" s="192" t="str">
        <f>Turnisabato!C124</f>
        <v>Fiamme Azzurre</v>
      </c>
      <c r="CX36" s="192" t="str">
        <f>Turnisabato!D124</f>
        <v>Napoli Fighters</v>
      </c>
      <c r="CY36" s="192" t="str">
        <f>Turnisabato!G124</f>
        <v>Warriors</v>
      </c>
      <c r="CZ36" s="194"/>
      <c r="DA36" s="194"/>
      <c r="DB36" s="194"/>
      <c r="DC36" s="195"/>
      <c r="DF36" s="317" t="s">
        <v>918</v>
      </c>
      <c r="DG36" s="318"/>
      <c r="DH36" s="191" t="s">
        <v>930</v>
      </c>
      <c r="DI36" s="192" t="str">
        <f>Turnisabato!C138</f>
        <v>Wiener Neustadt</v>
      </c>
      <c r="DJ36" s="192" t="str">
        <f>Turnisabato!D138</f>
        <v>Valletta</v>
      </c>
      <c r="DK36" s="204" t="str">
        <f>Turnisabato!G138</f>
        <v>F.lli Bari Reggio Emilia</v>
      </c>
      <c r="DL36" s="194"/>
      <c r="DM36" s="194"/>
      <c r="DN36" s="194"/>
      <c r="DO36" s="195"/>
      <c r="DR36" s="317" t="s">
        <v>918</v>
      </c>
      <c r="DS36" s="318"/>
      <c r="DT36" s="191" t="s">
        <v>930</v>
      </c>
      <c r="DU36" s="192" t="str">
        <f>Turnisabato!C148</f>
        <v>Torino 2009</v>
      </c>
      <c r="DV36" s="192" t="str">
        <f>Turnisabato!D148</f>
        <v>Master Sanremo 2</v>
      </c>
      <c r="DW36" s="192" t="str">
        <f>Turnisabato!G148</f>
        <v>Foggia</v>
      </c>
      <c r="DX36" s="194"/>
      <c r="DY36" s="194"/>
      <c r="DZ36" s="194"/>
      <c r="EA36" s="195"/>
    </row>
    <row r="37" spans="2:131" s="181" customFormat="1" ht="6" customHeight="1">
      <c r="B37" s="197"/>
      <c r="C37" s="197"/>
      <c r="D37" s="198"/>
      <c r="E37" s="199"/>
      <c r="F37" s="199"/>
      <c r="G37" s="199"/>
      <c r="N37" s="197"/>
      <c r="O37" s="197"/>
      <c r="P37" s="198"/>
      <c r="Q37" s="199"/>
      <c r="R37" s="199"/>
      <c r="S37" s="199"/>
      <c r="Z37" s="197"/>
      <c r="AA37" s="197"/>
      <c r="AB37" s="198"/>
      <c r="AC37" s="199"/>
      <c r="AD37" s="199"/>
      <c r="AE37" s="199"/>
      <c r="AL37" s="197"/>
      <c r="AM37" s="197"/>
      <c r="AN37" s="198"/>
      <c r="AO37" s="199"/>
      <c r="AP37" s="199"/>
      <c r="AQ37" s="199"/>
      <c r="AX37" s="197"/>
      <c r="AY37" s="197"/>
      <c r="AZ37" s="198"/>
      <c r="BA37" s="199"/>
      <c r="BB37" s="199"/>
      <c r="BC37" s="199"/>
      <c r="BJ37" s="197"/>
      <c r="BK37" s="197"/>
      <c r="BL37" s="198"/>
      <c r="BM37" s="199"/>
      <c r="BN37" s="199"/>
      <c r="BO37" s="199"/>
      <c r="BV37" s="197"/>
      <c r="BW37" s="197"/>
      <c r="BX37" s="198"/>
      <c r="BY37" s="199"/>
      <c r="BZ37" s="199"/>
      <c r="CA37" s="199"/>
      <c r="CH37" s="197"/>
      <c r="CI37" s="197"/>
      <c r="CJ37" s="198"/>
      <c r="CK37" s="199"/>
      <c r="CL37" s="199"/>
      <c r="CM37" s="199"/>
      <c r="CT37" s="197"/>
      <c r="CU37" s="197"/>
      <c r="CV37" s="198"/>
      <c r="CW37" s="199"/>
      <c r="CX37" s="199"/>
      <c r="CY37" s="199"/>
      <c r="DF37" s="197"/>
      <c r="DG37" s="197"/>
      <c r="DH37" s="198"/>
      <c r="DI37" s="199"/>
      <c r="DJ37" s="199"/>
      <c r="DK37" s="199"/>
      <c r="DR37" s="197"/>
      <c r="DS37" s="197"/>
      <c r="DT37" s="198"/>
      <c r="DU37" s="199"/>
      <c r="DV37" s="199"/>
      <c r="DW37" s="199"/>
    </row>
    <row r="38" spans="2:131" s="179" customFormat="1" ht="21.75" customHeight="1">
      <c r="B38" s="319" t="s">
        <v>920</v>
      </c>
      <c r="C38" s="319"/>
      <c r="D38" s="319"/>
      <c r="E38" s="200"/>
      <c r="F38" s="200"/>
      <c r="G38" s="200"/>
      <c r="H38" s="200"/>
      <c r="I38" s="200"/>
      <c r="J38" s="200"/>
      <c r="K38" s="200"/>
      <c r="N38" s="319" t="s">
        <v>920</v>
      </c>
      <c r="O38" s="319"/>
      <c r="P38" s="319"/>
      <c r="Q38" s="200"/>
      <c r="R38" s="200"/>
      <c r="S38" s="200"/>
      <c r="T38" s="200"/>
      <c r="U38" s="200"/>
      <c r="V38" s="200"/>
      <c r="W38" s="200"/>
      <c r="Z38" s="319" t="s">
        <v>920</v>
      </c>
      <c r="AA38" s="319"/>
      <c r="AB38" s="319"/>
      <c r="AC38" s="200"/>
      <c r="AD38" s="200"/>
      <c r="AE38" s="200"/>
      <c r="AF38" s="200"/>
      <c r="AG38" s="200"/>
      <c r="AH38" s="200"/>
      <c r="AI38" s="200"/>
      <c r="AL38" s="319" t="s">
        <v>920</v>
      </c>
      <c r="AM38" s="319"/>
      <c r="AN38" s="319"/>
      <c r="AO38" s="200"/>
      <c r="AP38" s="200"/>
      <c r="AQ38" s="200"/>
      <c r="AR38" s="200"/>
      <c r="AS38" s="200"/>
      <c r="AT38" s="200"/>
      <c r="AU38" s="200"/>
      <c r="AX38" s="319" t="s">
        <v>920</v>
      </c>
      <c r="AY38" s="319"/>
      <c r="AZ38" s="319"/>
      <c r="BA38" s="200"/>
      <c r="BB38" s="200"/>
      <c r="BC38" s="200"/>
      <c r="BD38" s="200"/>
      <c r="BE38" s="200"/>
      <c r="BF38" s="200"/>
      <c r="BG38" s="200"/>
      <c r="BJ38" s="319" t="s">
        <v>920</v>
      </c>
      <c r="BK38" s="319"/>
      <c r="BL38" s="319"/>
      <c r="BM38" s="200"/>
      <c r="BN38" s="200"/>
      <c r="BO38" s="200"/>
      <c r="BP38" s="200"/>
      <c r="BQ38" s="200"/>
      <c r="BR38" s="200"/>
      <c r="BS38" s="200"/>
      <c r="BV38" s="319" t="s">
        <v>920</v>
      </c>
      <c r="BW38" s="319"/>
      <c r="BX38" s="319"/>
      <c r="BY38" s="200"/>
      <c r="BZ38" s="200"/>
      <c r="CA38" s="200"/>
      <c r="CB38" s="200"/>
      <c r="CC38" s="200"/>
      <c r="CD38" s="200"/>
      <c r="CE38" s="200"/>
      <c r="CH38" s="319" t="s">
        <v>920</v>
      </c>
      <c r="CI38" s="319"/>
      <c r="CJ38" s="319"/>
      <c r="CK38" s="200"/>
      <c r="CL38" s="200"/>
      <c r="CM38" s="200"/>
      <c r="CN38" s="200"/>
      <c r="CO38" s="200"/>
      <c r="CP38" s="200"/>
      <c r="CQ38" s="200"/>
      <c r="CT38" s="319" t="s">
        <v>920</v>
      </c>
      <c r="CU38" s="319"/>
      <c r="CV38" s="319"/>
      <c r="CW38" s="200"/>
      <c r="CX38" s="200"/>
      <c r="CY38" s="200"/>
      <c r="CZ38" s="200"/>
      <c r="DA38" s="200"/>
      <c r="DB38" s="200"/>
      <c r="DC38" s="200"/>
      <c r="DF38" s="319" t="s">
        <v>920</v>
      </c>
      <c r="DG38" s="319"/>
      <c r="DH38" s="319"/>
      <c r="DI38" s="200"/>
      <c r="DJ38" s="200"/>
      <c r="DK38" s="200"/>
      <c r="DL38" s="200"/>
      <c r="DM38" s="200"/>
      <c r="DN38" s="200"/>
      <c r="DO38" s="200"/>
      <c r="DR38" s="319" t="s">
        <v>920</v>
      </c>
      <c r="DS38" s="319"/>
      <c r="DT38" s="319"/>
      <c r="DU38" s="200"/>
      <c r="DV38" s="200"/>
      <c r="DW38" s="200"/>
      <c r="DX38" s="200"/>
      <c r="DY38" s="200"/>
      <c r="DZ38" s="200"/>
      <c r="EA38" s="200"/>
    </row>
    <row r="39" spans="2:131" s="179" customFormat="1" ht="21.75" customHeight="1">
      <c r="B39" s="319" t="s">
        <v>921</v>
      </c>
      <c r="C39" s="319"/>
      <c r="D39" s="319"/>
      <c r="E39" s="200"/>
      <c r="F39" s="200"/>
      <c r="G39" s="200"/>
      <c r="H39" s="200"/>
      <c r="I39" s="200"/>
      <c r="J39" s="200"/>
      <c r="K39" s="200"/>
      <c r="N39" s="319" t="s">
        <v>921</v>
      </c>
      <c r="O39" s="319"/>
      <c r="P39" s="319"/>
      <c r="Q39" s="200"/>
      <c r="R39" s="200"/>
      <c r="S39" s="200"/>
      <c r="T39" s="200"/>
      <c r="U39" s="200"/>
      <c r="V39" s="200"/>
      <c r="W39" s="200"/>
      <c r="Z39" s="319" t="s">
        <v>921</v>
      </c>
      <c r="AA39" s="319"/>
      <c r="AB39" s="319"/>
      <c r="AC39" s="200"/>
      <c r="AD39" s="200"/>
      <c r="AE39" s="200"/>
      <c r="AF39" s="200"/>
      <c r="AG39" s="200"/>
      <c r="AH39" s="200"/>
      <c r="AI39" s="200"/>
      <c r="AL39" s="319" t="s">
        <v>921</v>
      </c>
      <c r="AM39" s="319"/>
      <c r="AN39" s="319"/>
      <c r="AO39" s="200"/>
      <c r="AP39" s="200"/>
      <c r="AQ39" s="200"/>
      <c r="AR39" s="200"/>
      <c r="AS39" s="200"/>
      <c r="AT39" s="200"/>
      <c r="AU39" s="200"/>
      <c r="AX39" s="319" t="s">
        <v>921</v>
      </c>
      <c r="AY39" s="319"/>
      <c r="AZ39" s="319"/>
      <c r="BA39" s="200"/>
      <c r="BB39" s="200"/>
      <c r="BC39" s="200"/>
      <c r="BD39" s="200"/>
      <c r="BE39" s="200"/>
      <c r="BF39" s="200"/>
      <c r="BG39" s="200"/>
      <c r="BJ39" s="319" t="s">
        <v>921</v>
      </c>
      <c r="BK39" s="319"/>
      <c r="BL39" s="319"/>
      <c r="BM39" s="200"/>
      <c r="BN39" s="200"/>
      <c r="BO39" s="200"/>
      <c r="BP39" s="200"/>
      <c r="BQ39" s="200"/>
      <c r="BR39" s="200"/>
      <c r="BS39" s="200"/>
      <c r="BV39" s="319" t="s">
        <v>921</v>
      </c>
      <c r="BW39" s="319"/>
      <c r="BX39" s="319"/>
      <c r="BY39" s="200"/>
      <c r="BZ39" s="200"/>
      <c r="CA39" s="200"/>
      <c r="CB39" s="200"/>
      <c r="CC39" s="200"/>
      <c r="CD39" s="200"/>
      <c r="CE39" s="200"/>
      <c r="CH39" s="319" t="s">
        <v>921</v>
      </c>
      <c r="CI39" s="319"/>
      <c r="CJ39" s="319"/>
      <c r="CK39" s="200"/>
      <c r="CL39" s="200"/>
      <c r="CM39" s="200"/>
      <c r="CN39" s="200"/>
      <c r="CO39" s="200"/>
      <c r="CP39" s="200"/>
      <c r="CQ39" s="200"/>
      <c r="CT39" s="319" t="s">
        <v>921</v>
      </c>
      <c r="CU39" s="319"/>
      <c r="CV39" s="319"/>
      <c r="CW39" s="200"/>
      <c r="CX39" s="200"/>
      <c r="CY39" s="200"/>
      <c r="CZ39" s="200"/>
      <c r="DA39" s="200"/>
      <c r="DB39" s="200"/>
      <c r="DC39" s="200"/>
      <c r="DF39" s="319" t="s">
        <v>921</v>
      </c>
      <c r="DG39" s="319"/>
      <c r="DH39" s="319"/>
      <c r="DI39" s="200"/>
      <c r="DJ39" s="200"/>
      <c r="DK39" s="200"/>
      <c r="DL39" s="200"/>
      <c r="DM39" s="200"/>
      <c r="DN39" s="200"/>
      <c r="DO39" s="200"/>
      <c r="DR39" s="319" t="s">
        <v>921</v>
      </c>
      <c r="DS39" s="319"/>
      <c r="DT39" s="319"/>
      <c r="DU39" s="200"/>
      <c r="DV39" s="200"/>
      <c r="DW39" s="200"/>
      <c r="DX39" s="200"/>
      <c r="DY39" s="200"/>
      <c r="DZ39" s="200"/>
      <c r="EA39" s="200"/>
    </row>
    <row r="40" spans="2:131" s="179" customFormat="1" ht="21.75" customHeight="1">
      <c r="B40" s="319" t="s">
        <v>922</v>
      </c>
      <c r="C40" s="319"/>
      <c r="D40" s="319"/>
      <c r="E40" s="200"/>
      <c r="F40" s="200"/>
      <c r="G40" s="200"/>
      <c r="H40" s="200"/>
      <c r="I40" s="200"/>
      <c r="J40" s="200"/>
      <c r="K40" s="200"/>
      <c r="N40" s="319" t="s">
        <v>922</v>
      </c>
      <c r="O40" s="319"/>
      <c r="P40" s="319"/>
      <c r="Q40" s="200"/>
      <c r="R40" s="200"/>
      <c r="S40" s="200"/>
      <c r="T40" s="200"/>
      <c r="U40" s="200"/>
      <c r="V40" s="200"/>
      <c r="W40" s="200"/>
      <c r="Z40" s="319" t="s">
        <v>922</v>
      </c>
      <c r="AA40" s="319"/>
      <c r="AB40" s="319"/>
      <c r="AC40" s="200"/>
      <c r="AD40" s="200"/>
      <c r="AE40" s="200"/>
      <c r="AF40" s="200"/>
      <c r="AG40" s="200"/>
      <c r="AH40" s="200"/>
      <c r="AI40" s="200"/>
      <c r="AL40" s="319" t="s">
        <v>922</v>
      </c>
      <c r="AM40" s="319"/>
      <c r="AN40" s="319"/>
      <c r="AO40" s="200"/>
      <c r="AP40" s="200"/>
      <c r="AQ40" s="200"/>
      <c r="AR40" s="200"/>
      <c r="AS40" s="200"/>
      <c r="AT40" s="200"/>
      <c r="AU40" s="200"/>
      <c r="AX40" s="319" t="s">
        <v>922</v>
      </c>
      <c r="AY40" s="319"/>
      <c r="AZ40" s="319"/>
      <c r="BA40" s="200"/>
      <c r="BB40" s="200"/>
      <c r="BC40" s="200"/>
      <c r="BD40" s="200"/>
      <c r="BE40" s="200"/>
      <c r="BF40" s="200"/>
      <c r="BG40" s="200"/>
      <c r="BJ40" s="319" t="s">
        <v>922</v>
      </c>
      <c r="BK40" s="319"/>
      <c r="BL40" s="319"/>
      <c r="BM40" s="200"/>
      <c r="BN40" s="200"/>
      <c r="BO40" s="200"/>
      <c r="BP40" s="200"/>
      <c r="BQ40" s="200"/>
      <c r="BR40" s="200"/>
      <c r="BS40" s="200"/>
      <c r="BV40" s="319" t="s">
        <v>922</v>
      </c>
      <c r="BW40" s="319"/>
      <c r="BX40" s="319"/>
      <c r="BY40" s="200"/>
      <c r="BZ40" s="200"/>
      <c r="CA40" s="200"/>
      <c r="CB40" s="200"/>
      <c r="CC40" s="200"/>
      <c r="CD40" s="200"/>
      <c r="CE40" s="200"/>
      <c r="CH40" s="319" t="s">
        <v>922</v>
      </c>
      <c r="CI40" s="319"/>
      <c r="CJ40" s="319"/>
      <c r="CK40" s="200"/>
      <c r="CL40" s="200"/>
      <c r="CM40" s="200"/>
      <c r="CN40" s="200"/>
      <c r="CO40" s="200"/>
      <c r="CP40" s="200"/>
      <c r="CQ40" s="200"/>
      <c r="CT40" s="319" t="s">
        <v>922</v>
      </c>
      <c r="CU40" s="319"/>
      <c r="CV40" s="319"/>
      <c r="CW40" s="200"/>
      <c r="CX40" s="200"/>
      <c r="CY40" s="200"/>
      <c r="CZ40" s="200"/>
      <c r="DA40" s="200"/>
      <c r="DB40" s="200"/>
      <c r="DC40" s="200"/>
      <c r="DF40" s="319" t="s">
        <v>922</v>
      </c>
      <c r="DG40" s="319"/>
      <c r="DH40" s="319"/>
      <c r="DI40" s="200"/>
      <c r="DJ40" s="200"/>
      <c r="DK40" s="200"/>
      <c r="DL40" s="200"/>
      <c r="DM40" s="200"/>
      <c r="DN40" s="200"/>
      <c r="DO40" s="200"/>
      <c r="DR40" s="319" t="s">
        <v>922</v>
      </c>
      <c r="DS40" s="319"/>
      <c r="DT40" s="319"/>
      <c r="DU40" s="200"/>
      <c r="DV40" s="200"/>
      <c r="DW40" s="200"/>
      <c r="DX40" s="200"/>
      <c r="DY40" s="200"/>
      <c r="DZ40" s="200"/>
      <c r="EA40" s="200"/>
    </row>
    <row r="41" spans="2:131" s="179" customFormat="1" ht="21.75" customHeight="1">
      <c r="B41" s="319" t="s">
        <v>923</v>
      </c>
      <c r="C41" s="319"/>
      <c r="D41" s="319"/>
      <c r="E41" s="200"/>
      <c r="F41" s="200"/>
      <c r="G41" s="200"/>
      <c r="H41" s="200"/>
      <c r="I41" s="200"/>
      <c r="J41" s="200"/>
      <c r="K41" s="200"/>
      <c r="N41" s="319" t="s">
        <v>923</v>
      </c>
      <c r="O41" s="319"/>
      <c r="P41" s="319"/>
      <c r="Q41" s="200"/>
      <c r="R41" s="200"/>
      <c r="S41" s="200"/>
      <c r="T41" s="200"/>
      <c r="U41" s="200"/>
      <c r="V41" s="200"/>
      <c r="W41" s="200"/>
      <c r="Z41" s="319" t="s">
        <v>923</v>
      </c>
      <c r="AA41" s="319"/>
      <c r="AB41" s="319"/>
      <c r="AC41" s="200"/>
      <c r="AD41" s="200"/>
      <c r="AE41" s="200"/>
      <c r="AF41" s="200"/>
      <c r="AG41" s="200"/>
      <c r="AH41" s="200"/>
      <c r="AI41" s="200"/>
      <c r="AL41" s="319" t="s">
        <v>923</v>
      </c>
      <c r="AM41" s="319"/>
      <c r="AN41" s="319"/>
      <c r="AO41" s="200"/>
      <c r="AP41" s="200"/>
      <c r="AQ41" s="200"/>
      <c r="AR41" s="200"/>
      <c r="AS41" s="200"/>
      <c r="AT41" s="200"/>
      <c r="AU41" s="200"/>
      <c r="AX41" s="319" t="s">
        <v>923</v>
      </c>
      <c r="AY41" s="319"/>
      <c r="AZ41" s="319"/>
      <c r="BA41" s="200"/>
      <c r="BB41" s="200"/>
      <c r="BC41" s="200"/>
      <c r="BD41" s="200"/>
      <c r="BE41" s="200"/>
      <c r="BF41" s="200"/>
      <c r="BG41" s="200"/>
      <c r="BJ41" s="319" t="s">
        <v>923</v>
      </c>
      <c r="BK41" s="319"/>
      <c r="BL41" s="319"/>
      <c r="BM41" s="200"/>
      <c r="BN41" s="200"/>
      <c r="BO41" s="200"/>
      <c r="BP41" s="200"/>
      <c r="BQ41" s="200"/>
      <c r="BR41" s="200"/>
      <c r="BS41" s="200"/>
      <c r="BV41" s="319" t="s">
        <v>923</v>
      </c>
      <c r="BW41" s="319"/>
      <c r="BX41" s="319"/>
      <c r="BY41" s="200"/>
      <c r="BZ41" s="200"/>
      <c r="CA41" s="200"/>
      <c r="CB41" s="200"/>
      <c r="CC41" s="200"/>
      <c r="CD41" s="200"/>
      <c r="CE41" s="200"/>
      <c r="CH41" s="319" t="s">
        <v>923</v>
      </c>
      <c r="CI41" s="319"/>
      <c r="CJ41" s="319"/>
      <c r="CK41" s="200"/>
      <c r="CL41" s="200"/>
      <c r="CM41" s="200"/>
      <c r="CN41" s="200"/>
      <c r="CO41" s="200"/>
      <c r="CP41" s="200"/>
      <c r="CQ41" s="200"/>
      <c r="CT41" s="319" t="s">
        <v>923</v>
      </c>
      <c r="CU41" s="319"/>
      <c r="CV41" s="319"/>
      <c r="CW41" s="200"/>
      <c r="CX41" s="200"/>
      <c r="CY41" s="200"/>
      <c r="CZ41" s="200"/>
      <c r="DA41" s="200"/>
      <c r="DB41" s="200"/>
      <c r="DC41" s="200"/>
      <c r="DF41" s="319" t="s">
        <v>923</v>
      </c>
      <c r="DG41" s="319"/>
      <c r="DH41" s="319"/>
      <c r="DI41" s="200"/>
      <c r="DJ41" s="200"/>
      <c r="DK41" s="200"/>
      <c r="DL41" s="200"/>
      <c r="DM41" s="200"/>
      <c r="DN41" s="200"/>
      <c r="DO41" s="200"/>
      <c r="DR41" s="319" t="s">
        <v>923</v>
      </c>
      <c r="DS41" s="319"/>
      <c r="DT41" s="319"/>
      <c r="DU41" s="200"/>
      <c r="DV41" s="200"/>
      <c r="DW41" s="200"/>
      <c r="DX41" s="200"/>
      <c r="DY41" s="200"/>
      <c r="DZ41" s="200"/>
      <c r="EA41" s="200"/>
    </row>
    <row r="42" spans="2:131" s="181" customFormat="1" ht="6" customHeight="1">
      <c r="B42" s="197"/>
      <c r="C42" s="197"/>
      <c r="D42" s="197"/>
      <c r="N42" s="197"/>
      <c r="O42" s="197"/>
      <c r="P42" s="197"/>
      <c r="Z42" s="197"/>
      <c r="AA42" s="197"/>
      <c r="AB42" s="197"/>
      <c r="AL42" s="197"/>
      <c r="AM42" s="197"/>
      <c r="AN42" s="197"/>
      <c r="AX42" s="197"/>
      <c r="AY42" s="197"/>
      <c r="AZ42" s="197"/>
      <c r="BJ42" s="197"/>
      <c r="BK42" s="197"/>
      <c r="BL42" s="197"/>
      <c r="BV42" s="197"/>
      <c r="BW42" s="197"/>
      <c r="BX42" s="197"/>
      <c r="CH42" s="197"/>
      <c r="CI42" s="197"/>
      <c r="CJ42" s="197"/>
      <c r="CT42" s="197"/>
      <c r="CU42" s="197"/>
      <c r="CV42" s="197"/>
      <c r="DF42" s="197"/>
      <c r="DG42" s="197"/>
      <c r="DH42" s="197"/>
      <c r="DR42" s="197"/>
      <c r="DS42" s="197"/>
      <c r="DT42" s="197"/>
    </row>
    <row r="43" spans="2:131" s="179" customFormat="1" ht="21.75" customHeight="1">
      <c r="B43" s="319" t="s">
        <v>924</v>
      </c>
      <c r="C43" s="319"/>
      <c r="D43" s="319"/>
      <c r="E43" s="200"/>
      <c r="F43" s="200"/>
      <c r="G43" s="200"/>
      <c r="H43" s="320"/>
      <c r="I43" s="320"/>
      <c r="J43" s="320"/>
      <c r="K43" s="320"/>
      <c r="N43" s="319" t="s">
        <v>924</v>
      </c>
      <c r="O43" s="319"/>
      <c r="P43" s="319"/>
      <c r="Q43" s="200"/>
      <c r="R43" s="200"/>
      <c r="S43" s="200"/>
      <c r="T43" s="320"/>
      <c r="U43" s="320"/>
      <c r="V43" s="320"/>
      <c r="W43" s="320"/>
      <c r="Z43" s="319" t="s">
        <v>924</v>
      </c>
      <c r="AA43" s="319"/>
      <c r="AB43" s="319"/>
      <c r="AC43" s="200"/>
      <c r="AD43" s="200"/>
      <c r="AE43" s="200"/>
      <c r="AF43" s="320"/>
      <c r="AG43" s="320"/>
      <c r="AH43" s="320"/>
      <c r="AI43" s="320"/>
      <c r="AL43" s="319" t="s">
        <v>924</v>
      </c>
      <c r="AM43" s="319"/>
      <c r="AN43" s="319"/>
      <c r="AO43" s="200"/>
      <c r="AP43" s="200"/>
      <c r="AQ43" s="200"/>
      <c r="AR43" s="320"/>
      <c r="AS43" s="320"/>
      <c r="AT43" s="320"/>
      <c r="AU43" s="320"/>
      <c r="AX43" s="319" t="s">
        <v>924</v>
      </c>
      <c r="AY43" s="319"/>
      <c r="AZ43" s="319"/>
      <c r="BA43" s="200"/>
      <c r="BB43" s="200"/>
      <c r="BC43" s="200"/>
      <c r="BD43" s="320"/>
      <c r="BE43" s="320"/>
      <c r="BF43" s="320"/>
      <c r="BG43" s="320"/>
      <c r="BJ43" s="319" t="s">
        <v>924</v>
      </c>
      <c r="BK43" s="319"/>
      <c r="BL43" s="319"/>
      <c r="BM43" s="200"/>
      <c r="BN43" s="200"/>
      <c r="BO43" s="200"/>
      <c r="BP43" s="320"/>
      <c r="BQ43" s="320"/>
      <c r="BR43" s="320"/>
      <c r="BS43" s="320"/>
      <c r="BV43" s="319" t="s">
        <v>924</v>
      </c>
      <c r="BW43" s="319"/>
      <c r="BX43" s="319"/>
      <c r="BY43" s="200"/>
      <c r="BZ43" s="200"/>
      <c r="CA43" s="200"/>
      <c r="CB43" s="320"/>
      <c r="CC43" s="320"/>
      <c r="CD43" s="320"/>
      <c r="CE43" s="320"/>
      <c r="CH43" s="319" t="s">
        <v>924</v>
      </c>
      <c r="CI43" s="319"/>
      <c r="CJ43" s="319"/>
      <c r="CK43" s="200"/>
      <c r="CL43" s="200"/>
      <c r="CM43" s="200"/>
      <c r="CN43" s="320"/>
      <c r="CO43" s="320"/>
      <c r="CP43" s="320"/>
      <c r="CQ43" s="320"/>
      <c r="CT43" s="319" t="s">
        <v>924</v>
      </c>
      <c r="CU43" s="319"/>
      <c r="CV43" s="319"/>
      <c r="CW43" s="200"/>
      <c r="CX43" s="200"/>
      <c r="CY43" s="200"/>
      <c r="CZ43" s="320"/>
      <c r="DA43" s="320"/>
      <c r="DB43" s="320"/>
      <c r="DC43" s="320"/>
      <c r="DF43" s="319" t="s">
        <v>924</v>
      </c>
      <c r="DG43" s="319"/>
      <c r="DH43" s="319"/>
      <c r="DI43" s="200"/>
      <c r="DJ43" s="200"/>
      <c r="DK43" s="200"/>
      <c r="DL43" s="320"/>
      <c r="DM43" s="320"/>
      <c r="DN43" s="320"/>
      <c r="DO43" s="320"/>
      <c r="DR43" s="319" t="s">
        <v>924</v>
      </c>
      <c r="DS43" s="319"/>
      <c r="DT43" s="319"/>
      <c r="DU43" s="200"/>
      <c r="DV43" s="200"/>
      <c r="DW43" s="200"/>
      <c r="DX43" s="320"/>
      <c r="DY43" s="320"/>
      <c r="DZ43" s="320"/>
      <c r="EA43" s="320"/>
    </row>
    <row r="44" spans="2:131" s="179" customFormat="1" ht="21.75" customHeight="1">
      <c r="B44" s="319" t="s">
        <v>925</v>
      </c>
      <c r="C44" s="319"/>
      <c r="D44" s="319"/>
      <c r="E44" s="200"/>
      <c r="F44" s="200"/>
      <c r="G44" s="200"/>
      <c r="H44" s="320"/>
      <c r="I44" s="320"/>
      <c r="J44" s="320"/>
      <c r="K44" s="320"/>
      <c r="N44" s="319" t="s">
        <v>925</v>
      </c>
      <c r="O44" s="319"/>
      <c r="P44" s="319"/>
      <c r="Q44" s="200"/>
      <c r="R44" s="200"/>
      <c r="S44" s="200"/>
      <c r="T44" s="320"/>
      <c r="U44" s="320"/>
      <c r="V44" s="320"/>
      <c r="W44" s="320"/>
      <c r="Z44" s="319" t="s">
        <v>925</v>
      </c>
      <c r="AA44" s="319"/>
      <c r="AB44" s="319"/>
      <c r="AC44" s="200"/>
      <c r="AD44" s="200"/>
      <c r="AE44" s="200"/>
      <c r="AF44" s="320"/>
      <c r="AG44" s="320"/>
      <c r="AH44" s="320"/>
      <c r="AI44" s="320"/>
      <c r="AL44" s="319" t="s">
        <v>925</v>
      </c>
      <c r="AM44" s="319"/>
      <c r="AN44" s="319"/>
      <c r="AO44" s="200"/>
      <c r="AP44" s="200"/>
      <c r="AQ44" s="200"/>
      <c r="AR44" s="320"/>
      <c r="AS44" s="320"/>
      <c r="AT44" s="320"/>
      <c r="AU44" s="320"/>
      <c r="AX44" s="319" t="s">
        <v>925</v>
      </c>
      <c r="AY44" s="319"/>
      <c r="AZ44" s="319"/>
      <c r="BA44" s="200"/>
      <c r="BB44" s="200"/>
      <c r="BC44" s="200"/>
      <c r="BD44" s="320"/>
      <c r="BE44" s="320"/>
      <c r="BF44" s="320"/>
      <c r="BG44" s="320"/>
      <c r="BJ44" s="319" t="s">
        <v>925</v>
      </c>
      <c r="BK44" s="319"/>
      <c r="BL44" s="319"/>
      <c r="BM44" s="200"/>
      <c r="BN44" s="200"/>
      <c r="BO44" s="200"/>
      <c r="BP44" s="320"/>
      <c r="BQ44" s="320"/>
      <c r="BR44" s="320"/>
      <c r="BS44" s="320"/>
      <c r="BV44" s="319" t="s">
        <v>925</v>
      </c>
      <c r="BW44" s="319"/>
      <c r="BX44" s="319"/>
      <c r="BY44" s="200"/>
      <c r="BZ44" s="200"/>
      <c r="CA44" s="200"/>
      <c r="CB44" s="320"/>
      <c r="CC44" s="320"/>
      <c r="CD44" s="320"/>
      <c r="CE44" s="320"/>
      <c r="CH44" s="319" t="s">
        <v>925</v>
      </c>
      <c r="CI44" s="319"/>
      <c r="CJ44" s="319"/>
      <c r="CK44" s="200"/>
      <c r="CL44" s="200"/>
      <c r="CM44" s="200"/>
      <c r="CN44" s="320"/>
      <c r="CO44" s="320"/>
      <c r="CP44" s="320"/>
      <c r="CQ44" s="320"/>
      <c r="CT44" s="319" t="s">
        <v>925</v>
      </c>
      <c r="CU44" s="319"/>
      <c r="CV44" s="319"/>
      <c r="CW44" s="200"/>
      <c r="CX44" s="200"/>
      <c r="CY44" s="200"/>
      <c r="CZ44" s="320"/>
      <c r="DA44" s="320"/>
      <c r="DB44" s="320"/>
      <c r="DC44" s="320"/>
      <c r="DF44" s="319" t="s">
        <v>925</v>
      </c>
      <c r="DG44" s="319"/>
      <c r="DH44" s="319"/>
      <c r="DI44" s="200"/>
      <c r="DJ44" s="200"/>
      <c r="DK44" s="200"/>
      <c r="DL44" s="320"/>
      <c r="DM44" s="320"/>
      <c r="DN44" s="320"/>
      <c r="DO44" s="320"/>
      <c r="DR44" s="319" t="s">
        <v>925</v>
      </c>
      <c r="DS44" s="319"/>
      <c r="DT44" s="319"/>
      <c r="DU44" s="200"/>
      <c r="DV44" s="200"/>
      <c r="DW44" s="200"/>
      <c r="DX44" s="320"/>
      <c r="DY44" s="320"/>
      <c r="DZ44" s="320"/>
      <c r="EA44" s="320"/>
    </row>
    <row r="45" spans="2:131" s="202" customFormat="1" ht="6" customHeight="1">
      <c r="B45" s="201"/>
      <c r="C45" s="201"/>
      <c r="D45" s="201"/>
      <c r="H45" s="201"/>
      <c r="I45" s="201"/>
      <c r="J45" s="201"/>
      <c r="K45" s="201"/>
      <c r="N45" s="201"/>
      <c r="O45" s="201"/>
      <c r="P45" s="201"/>
      <c r="T45" s="201"/>
      <c r="U45" s="201"/>
      <c r="V45" s="201"/>
      <c r="W45" s="201"/>
      <c r="Z45" s="201"/>
      <c r="AA45" s="201"/>
      <c r="AB45" s="201"/>
      <c r="AF45" s="201"/>
      <c r="AG45" s="201"/>
      <c r="AH45" s="201"/>
      <c r="AI45" s="201"/>
      <c r="AL45" s="201"/>
      <c r="AM45" s="201"/>
      <c r="AN45" s="201"/>
      <c r="AR45" s="201"/>
      <c r="AS45" s="201"/>
      <c r="AT45" s="201"/>
      <c r="AU45" s="201"/>
      <c r="AX45" s="201"/>
      <c r="AY45" s="201"/>
      <c r="AZ45" s="201"/>
      <c r="BD45" s="201"/>
      <c r="BE45" s="201"/>
      <c r="BF45" s="201"/>
      <c r="BG45" s="201"/>
      <c r="BJ45" s="201"/>
      <c r="BK45" s="201"/>
      <c r="BL45" s="201"/>
      <c r="BP45" s="201"/>
      <c r="BQ45" s="201"/>
      <c r="BR45" s="201"/>
      <c r="BS45" s="201"/>
      <c r="BV45" s="201"/>
      <c r="BW45" s="201"/>
      <c r="BX45" s="201"/>
      <c r="CB45" s="201"/>
      <c r="CC45" s="201"/>
      <c r="CD45" s="201"/>
      <c r="CE45" s="201"/>
      <c r="CH45" s="201"/>
      <c r="CI45" s="201"/>
      <c r="CJ45" s="201"/>
      <c r="CN45" s="201"/>
      <c r="CO45" s="201"/>
      <c r="CP45" s="201"/>
      <c r="CQ45" s="201"/>
      <c r="CT45" s="201"/>
      <c r="CU45" s="201"/>
      <c r="CV45" s="201"/>
      <c r="CZ45" s="201"/>
      <c r="DA45" s="201"/>
      <c r="DB45" s="201"/>
      <c r="DC45" s="201"/>
      <c r="DF45" s="201"/>
      <c r="DG45" s="201"/>
      <c r="DH45" s="201"/>
      <c r="DL45" s="201"/>
      <c r="DM45" s="201"/>
      <c r="DN45" s="201"/>
      <c r="DO45" s="201"/>
      <c r="DR45" s="201"/>
      <c r="DS45" s="201"/>
      <c r="DT45" s="201"/>
      <c r="DX45" s="201"/>
      <c r="DY45" s="201"/>
      <c r="DZ45" s="201"/>
      <c r="EA45" s="201"/>
    </row>
    <row r="46" spans="2:131" ht="12.75" customHeight="1">
      <c r="B46" s="321" t="s">
        <v>926</v>
      </c>
      <c r="C46" s="321"/>
      <c r="D46" s="321"/>
      <c r="E46" s="322"/>
      <c r="F46" s="322"/>
      <c r="G46" s="322"/>
      <c r="H46" s="322"/>
      <c r="I46" s="322"/>
      <c r="J46" s="322"/>
      <c r="K46" s="322"/>
      <c r="N46" s="321" t="s">
        <v>926</v>
      </c>
      <c r="O46" s="321"/>
      <c r="P46" s="321"/>
      <c r="Q46" s="322"/>
      <c r="R46" s="322"/>
      <c r="S46" s="322"/>
      <c r="T46" s="322"/>
      <c r="U46" s="322"/>
      <c r="V46" s="322"/>
      <c r="W46" s="322"/>
      <c r="Z46" s="321" t="s">
        <v>926</v>
      </c>
      <c r="AA46" s="321"/>
      <c r="AB46" s="321"/>
      <c r="AC46" s="322"/>
      <c r="AD46" s="322"/>
      <c r="AE46" s="322"/>
      <c r="AF46" s="322"/>
      <c r="AG46" s="322"/>
      <c r="AH46" s="322"/>
      <c r="AI46" s="322"/>
      <c r="AL46" s="321" t="s">
        <v>926</v>
      </c>
      <c r="AM46" s="321"/>
      <c r="AN46" s="321"/>
      <c r="AO46" s="322"/>
      <c r="AP46" s="322"/>
      <c r="AQ46" s="322"/>
      <c r="AR46" s="322"/>
      <c r="AS46" s="322"/>
      <c r="AT46" s="322"/>
      <c r="AU46" s="322"/>
      <c r="AX46" s="321" t="s">
        <v>926</v>
      </c>
      <c r="AY46" s="321"/>
      <c r="AZ46" s="321"/>
      <c r="BA46" s="322"/>
      <c r="BB46" s="322"/>
      <c r="BC46" s="322"/>
      <c r="BD46" s="322"/>
      <c r="BE46" s="322"/>
      <c r="BF46" s="322"/>
      <c r="BG46" s="322"/>
      <c r="BJ46" s="321" t="s">
        <v>926</v>
      </c>
      <c r="BK46" s="321"/>
      <c r="BL46" s="321"/>
      <c r="BM46" s="322"/>
      <c r="BN46" s="322"/>
      <c r="BO46" s="322"/>
      <c r="BP46" s="322"/>
      <c r="BQ46" s="322"/>
      <c r="BR46" s="322"/>
      <c r="BS46" s="322"/>
      <c r="BV46" s="321" t="s">
        <v>926</v>
      </c>
      <c r="BW46" s="321"/>
      <c r="BX46" s="321"/>
      <c r="BY46" s="322"/>
      <c r="BZ46" s="322"/>
      <c r="CA46" s="322"/>
      <c r="CB46" s="322"/>
      <c r="CC46" s="322"/>
      <c r="CD46" s="322"/>
      <c r="CE46" s="322"/>
      <c r="CH46" s="321" t="s">
        <v>926</v>
      </c>
      <c r="CI46" s="321"/>
      <c r="CJ46" s="321"/>
      <c r="CK46" s="322"/>
      <c r="CL46" s="322"/>
      <c r="CM46" s="322"/>
      <c r="CN46" s="322"/>
      <c r="CO46" s="322"/>
      <c r="CP46" s="322"/>
      <c r="CQ46" s="322"/>
      <c r="CT46" s="321" t="s">
        <v>926</v>
      </c>
      <c r="CU46" s="321"/>
      <c r="CV46" s="321"/>
      <c r="CW46" s="322"/>
      <c r="CX46" s="322"/>
      <c r="CY46" s="322"/>
      <c r="CZ46" s="322"/>
      <c r="DA46" s="322"/>
      <c r="DB46" s="322"/>
      <c r="DC46" s="322"/>
      <c r="DF46" s="321" t="s">
        <v>926</v>
      </c>
      <c r="DG46" s="321"/>
      <c r="DH46" s="321"/>
      <c r="DI46" s="322"/>
      <c r="DJ46" s="322"/>
      <c r="DK46" s="322"/>
      <c r="DL46" s="322"/>
      <c r="DM46" s="322"/>
      <c r="DN46" s="322"/>
      <c r="DO46" s="322"/>
      <c r="DR46" s="321" t="s">
        <v>926</v>
      </c>
      <c r="DS46" s="321"/>
      <c r="DT46" s="321"/>
      <c r="DU46" s="322"/>
      <c r="DV46" s="322"/>
      <c r="DW46" s="322"/>
      <c r="DX46" s="322"/>
      <c r="DY46" s="322"/>
      <c r="DZ46" s="322"/>
      <c r="EA46" s="322"/>
    </row>
    <row r="47" spans="2:131" ht="12.75" customHeight="1">
      <c r="B47" s="321"/>
      <c r="C47" s="321"/>
      <c r="D47" s="321"/>
      <c r="E47" s="322"/>
      <c r="F47" s="322"/>
      <c r="G47" s="322"/>
      <c r="H47" s="322"/>
      <c r="I47" s="322"/>
      <c r="J47" s="322"/>
      <c r="K47" s="322"/>
      <c r="N47" s="321"/>
      <c r="O47" s="321"/>
      <c r="P47" s="321"/>
      <c r="Q47" s="322"/>
      <c r="R47" s="322"/>
      <c r="S47" s="322"/>
      <c r="T47" s="322"/>
      <c r="U47" s="322"/>
      <c r="V47" s="322"/>
      <c r="W47" s="322"/>
      <c r="Z47" s="321"/>
      <c r="AA47" s="321"/>
      <c r="AB47" s="321"/>
      <c r="AC47" s="322"/>
      <c r="AD47" s="322"/>
      <c r="AE47" s="322"/>
      <c r="AF47" s="322"/>
      <c r="AG47" s="322"/>
      <c r="AH47" s="322"/>
      <c r="AI47" s="322"/>
      <c r="AL47" s="321"/>
      <c r="AM47" s="321"/>
      <c r="AN47" s="321"/>
      <c r="AO47" s="322"/>
      <c r="AP47" s="322"/>
      <c r="AQ47" s="322"/>
      <c r="AR47" s="322"/>
      <c r="AS47" s="322"/>
      <c r="AT47" s="322"/>
      <c r="AU47" s="322"/>
      <c r="AX47" s="321"/>
      <c r="AY47" s="321"/>
      <c r="AZ47" s="321"/>
      <c r="BA47" s="322"/>
      <c r="BB47" s="322"/>
      <c r="BC47" s="322"/>
      <c r="BD47" s="322"/>
      <c r="BE47" s="322"/>
      <c r="BF47" s="322"/>
      <c r="BG47" s="322"/>
      <c r="BJ47" s="321"/>
      <c r="BK47" s="321"/>
      <c r="BL47" s="321"/>
      <c r="BM47" s="322"/>
      <c r="BN47" s="322"/>
      <c r="BO47" s="322"/>
      <c r="BP47" s="322"/>
      <c r="BQ47" s="322"/>
      <c r="BR47" s="322"/>
      <c r="BS47" s="322"/>
      <c r="BV47" s="321"/>
      <c r="BW47" s="321"/>
      <c r="BX47" s="321"/>
      <c r="BY47" s="322"/>
      <c r="BZ47" s="322"/>
      <c r="CA47" s="322"/>
      <c r="CB47" s="322"/>
      <c r="CC47" s="322"/>
      <c r="CD47" s="322"/>
      <c r="CE47" s="322"/>
      <c r="CH47" s="321"/>
      <c r="CI47" s="321"/>
      <c r="CJ47" s="321"/>
      <c r="CK47" s="322"/>
      <c r="CL47" s="322"/>
      <c r="CM47" s="322"/>
      <c r="CN47" s="322"/>
      <c r="CO47" s="322"/>
      <c r="CP47" s="322"/>
      <c r="CQ47" s="322"/>
      <c r="CT47" s="321"/>
      <c r="CU47" s="321"/>
      <c r="CV47" s="321"/>
      <c r="CW47" s="322"/>
      <c r="CX47" s="322"/>
      <c r="CY47" s="322"/>
      <c r="CZ47" s="322"/>
      <c r="DA47" s="322"/>
      <c r="DB47" s="322"/>
      <c r="DC47" s="322"/>
      <c r="DF47" s="321"/>
      <c r="DG47" s="321"/>
      <c r="DH47" s="321"/>
      <c r="DI47" s="322"/>
      <c r="DJ47" s="322"/>
      <c r="DK47" s="322"/>
      <c r="DL47" s="322"/>
      <c r="DM47" s="322"/>
      <c r="DN47" s="322"/>
      <c r="DO47" s="322"/>
      <c r="DR47" s="321"/>
      <c r="DS47" s="321"/>
      <c r="DT47" s="321"/>
      <c r="DU47" s="322"/>
      <c r="DV47" s="322"/>
      <c r="DW47" s="322"/>
      <c r="DX47" s="322"/>
      <c r="DY47" s="322"/>
      <c r="DZ47" s="322"/>
      <c r="EA47" s="322"/>
    </row>
    <row r="48" spans="2:131" ht="12.75" customHeight="1">
      <c r="B48" s="321"/>
      <c r="C48" s="321"/>
      <c r="D48" s="321"/>
      <c r="E48" s="322"/>
      <c r="F48" s="322"/>
      <c r="G48" s="322"/>
      <c r="H48" s="322"/>
      <c r="I48" s="322"/>
      <c r="J48" s="322"/>
      <c r="K48" s="322"/>
      <c r="N48" s="321"/>
      <c r="O48" s="321"/>
      <c r="P48" s="321"/>
      <c r="Q48" s="322"/>
      <c r="R48" s="322"/>
      <c r="S48" s="322"/>
      <c r="T48" s="322"/>
      <c r="U48" s="322"/>
      <c r="V48" s="322"/>
      <c r="W48" s="322"/>
      <c r="Z48" s="321"/>
      <c r="AA48" s="321"/>
      <c r="AB48" s="321"/>
      <c r="AC48" s="322"/>
      <c r="AD48" s="322"/>
      <c r="AE48" s="322"/>
      <c r="AF48" s="322"/>
      <c r="AG48" s="322"/>
      <c r="AH48" s="322"/>
      <c r="AI48" s="322"/>
      <c r="AL48" s="321"/>
      <c r="AM48" s="321"/>
      <c r="AN48" s="321"/>
      <c r="AO48" s="322"/>
      <c r="AP48" s="322"/>
      <c r="AQ48" s="322"/>
      <c r="AR48" s="322"/>
      <c r="AS48" s="322"/>
      <c r="AT48" s="322"/>
      <c r="AU48" s="322"/>
      <c r="AX48" s="321"/>
      <c r="AY48" s="321"/>
      <c r="AZ48" s="321"/>
      <c r="BA48" s="322"/>
      <c r="BB48" s="322"/>
      <c r="BC48" s="322"/>
      <c r="BD48" s="322"/>
      <c r="BE48" s="322"/>
      <c r="BF48" s="322"/>
      <c r="BG48" s="322"/>
      <c r="BJ48" s="321"/>
      <c r="BK48" s="321"/>
      <c r="BL48" s="321"/>
      <c r="BM48" s="322"/>
      <c r="BN48" s="322"/>
      <c r="BO48" s="322"/>
      <c r="BP48" s="322"/>
      <c r="BQ48" s="322"/>
      <c r="BR48" s="322"/>
      <c r="BS48" s="322"/>
      <c r="BV48" s="321"/>
      <c r="BW48" s="321"/>
      <c r="BX48" s="321"/>
      <c r="BY48" s="322"/>
      <c r="BZ48" s="322"/>
      <c r="CA48" s="322"/>
      <c r="CB48" s="322"/>
      <c r="CC48" s="322"/>
      <c r="CD48" s="322"/>
      <c r="CE48" s="322"/>
      <c r="CH48" s="321"/>
      <c r="CI48" s="321"/>
      <c r="CJ48" s="321"/>
      <c r="CK48" s="322"/>
      <c r="CL48" s="322"/>
      <c r="CM48" s="322"/>
      <c r="CN48" s="322"/>
      <c r="CO48" s="322"/>
      <c r="CP48" s="322"/>
      <c r="CQ48" s="322"/>
      <c r="CT48" s="321"/>
      <c r="CU48" s="321"/>
      <c r="CV48" s="321"/>
      <c r="CW48" s="322"/>
      <c r="CX48" s="322"/>
      <c r="CY48" s="322"/>
      <c r="CZ48" s="322"/>
      <c r="DA48" s="322"/>
      <c r="DB48" s="322"/>
      <c r="DC48" s="322"/>
      <c r="DF48" s="321"/>
      <c r="DG48" s="321"/>
      <c r="DH48" s="321"/>
      <c r="DI48" s="322"/>
      <c r="DJ48" s="322"/>
      <c r="DK48" s="322"/>
      <c r="DL48" s="322"/>
      <c r="DM48" s="322"/>
      <c r="DN48" s="322"/>
      <c r="DO48" s="322"/>
      <c r="DR48" s="321"/>
      <c r="DS48" s="321"/>
      <c r="DT48" s="321"/>
      <c r="DU48" s="322"/>
      <c r="DV48" s="322"/>
      <c r="DW48" s="322"/>
      <c r="DX48" s="322"/>
      <c r="DY48" s="322"/>
      <c r="DZ48" s="322"/>
      <c r="EA48" s="322"/>
    </row>
    <row r="49" spans="2:132" ht="12.75" customHeight="1">
      <c r="B49" s="321"/>
      <c r="C49" s="321"/>
      <c r="D49" s="321"/>
      <c r="E49" s="322"/>
      <c r="F49" s="322"/>
      <c r="G49" s="322"/>
      <c r="H49" s="322"/>
      <c r="I49" s="322"/>
      <c r="J49" s="322"/>
      <c r="K49" s="322"/>
      <c r="N49" s="321"/>
      <c r="O49" s="321"/>
      <c r="P49" s="321"/>
      <c r="Q49" s="322"/>
      <c r="R49" s="322"/>
      <c r="S49" s="322"/>
      <c r="T49" s="322"/>
      <c r="U49" s="322"/>
      <c r="V49" s="322"/>
      <c r="W49" s="322"/>
      <c r="Z49" s="321"/>
      <c r="AA49" s="321"/>
      <c r="AB49" s="321"/>
      <c r="AC49" s="322"/>
      <c r="AD49" s="322"/>
      <c r="AE49" s="322"/>
      <c r="AF49" s="322"/>
      <c r="AG49" s="322"/>
      <c r="AH49" s="322"/>
      <c r="AI49" s="322"/>
      <c r="AL49" s="321"/>
      <c r="AM49" s="321"/>
      <c r="AN49" s="321"/>
      <c r="AO49" s="322"/>
      <c r="AP49" s="322"/>
      <c r="AQ49" s="322"/>
      <c r="AR49" s="322"/>
      <c r="AS49" s="322"/>
      <c r="AT49" s="322"/>
      <c r="AU49" s="322"/>
      <c r="AX49" s="321"/>
      <c r="AY49" s="321"/>
      <c r="AZ49" s="321"/>
      <c r="BA49" s="322"/>
      <c r="BB49" s="322"/>
      <c r="BC49" s="322"/>
      <c r="BD49" s="322"/>
      <c r="BE49" s="322"/>
      <c r="BF49" s="322"/>
      <c r="BG49" s="322"/>
      <c r="BJ49" s="321"/>
      <c r="BK49" s="321"/>
      <c r="BL49" s="321"/>
      <c r="BM49" s="322"/>
      <c r="BN49" s="322"/>
      <c r="BO49" s="322"/>
      <c r="BP49" s="322"/>
      <c r="BQ49" s="322"/>
      <c r="BR49" s="322"/>
      <c r="BS49" s="322"/>
      <c r="BV49" s="321"/>
      <c r="BW49" s="321"/>
      <c r="BX49" s="321"/>
      <c r="BY49" s="322"/>
      <c r="BZ49" s="322"/>
      <c r="CA49" s="322"/>
      <c r="CB49" s="322"/>
      <c r="CC49" s="322"/>
      <c r="CD49" s="322"/>
      <c r="CE49" s="322"/>
      <c r="CH49" s="321"/>
      <c r="CI49" s="321"/>
      <c r="CJ49" s="321"/>
      <c r="CK49" s="322"/>
      <c r="CL49" s="322"/>
      <c r="CM49" s="322"/>
      <c r="CN49" s="322"/>
      <c r="CO49" s="322"/>
      <c r="CP49" s="322"/>
      <c r="CQ49" s="322"/>
      <c r="CT49" s="321"/>
      <c r="CU49" s="321"/>
      <c r="CV49" s="321"/>
      <c r="CW49" s="322"/>
      <c r="CX49" s="322"/>
      <c r="CY49" s="322"/>
      <c r="CZ49" s="322"/>
      <c r="DA49" s="322"/>
      <c r="DB49" s="322"/>
      <c r="DC49" s="322"/>
      <c r="DF49" s="321"/>
      <c r="DG49" s="321"/>
      <c r="DH49" s="321"/>
      <c r="DI49" s="322"/>
      <c r="DJ49" s="322"/>
      <c r="DK49" s="322"/>
      <c r="DL49" s="322"/>
      <c r="DM49" s="322"/>
      <c r="DN49" s="322"/>
      <c r="DO49" s="322"/>
      <c r="DR49" s="321"/>
      <c r="DS49" s="321"/>
      <c r="DT49" s="321"/>
      <c r="DU49" s="322"/>
      <c r="DV49" s="322"/>
      <c r="DW49" s="322"/>
      <c r="DX49" s="322"/>
      <c r="DY49" s="322"/>
      <c r="DZ49" s="322"/>
      <c r="EA49" s="322"/>
    </row>
    <row r="50" spans="2:132" ht="5.25" customHeight="1"/>
    <row r="51" spans="2:132" ht="18.75" customHeight="1">
      <c r="E51" s="323" t="s">
        <v>927</v>
      </c>
      <c r="F51" s="323"/>
      <c r="G51" s="324"/>
      <c r="H51" s="324"/>
      <c r="I51" s="324"/>
      <c r="Q51" s="323" t="s">
        <v>927</v>
      </c>
      <c r="R51" s="323"/>
      <c r="S51" s="324"/>
      <c r="T51" s="324"/>
      <c r="U51" s="324"/>
      <c r="AC51" s="323" t="s">
        <v>927</v>
      </c>
      <c r="AD51" s="323"/>
      <c r="AE51" s="324"/>
      <c r="AF51" s="324"/>
      <c r="AG51" s="324"/>
      <c r="AO51" s="323" t="s">
        <v>927</v>
      </c>
      <c r="AP51" s="323"/>
      <c r="AQ51" s="324"/>
      <c r="AR51" s="324"/>
      <c r="AS51" s="324"/>
      <c r="BA51" s="323" t="s">
        <v>927</v>
      </c>
      <c r="BB51" s="323"/>
      <c r="BC51" s="324"/>
      <c r="BD51" s="324"/>
      <c r="BE51" s="324"/>
      <c r="BM51" s="323" t="s">
        <v>927</v>
      </c>
      <c r="BN51" s="323"/>
      <c r="BO51" s="324"/>
      <c r="BP51" s="324"/>
      <c r="BQ51" s="324"/>
      <c r="BY51" s="323" t="s">
        <v>927</v>
      </c>
      <c r="BZ51" s="323"/>
      <c r="CA51" s="324"/>
      <c r="CB51" s="324"/>
      <c r="CC51" s="324"/>
      <c r="CK51" s="323" t="s">
        <v>927</v>
      </c>
      <c r="CL51" s="323"/>
      <c r="CM51" s="324"/>
      <c r="CN51" s="324"/>
      <c r="CO51" s="324"/>
      <c r="CW51" s="323" t="s">
        <v>927</v>
      </c>
      <c r="CX51" s="323"/>
      <c r="CY51" s="324"/>
      <c r="CZ51" s="324"/>
      <c r="DA51" s="324"/>
      <c r="DI51" s="323" t="s">
        <v>927</v>
      </c>
      <c r="DJ51" s="323"/>
      <c r="DK51" s="324"/>
      <c r="DL51" s="324"/>
      <c r="DM51" s="324"/>
      <c r="DU51" s="323" t="s">
        <v>927</v>
      </c>
      <c r="DV51" s="323"/>
      <c r="DW51" s="324"/>
      <c r="DX51" s="324"/>
      <c r="DY51" s="324"/>
    </row>
    <row r="52" spans="2:132" ht="18.75" customHeight="1">
      <c r="E52" s="323" t="s">
        <v>928</v>
      </c>
      <c r="F52" s="323"/>
      <c r="G52" s="325"/>
      <c r="H52" s="325"/>
      <c r="I52" s="325"/>
      <c r="Q52" s="323" t="s">
        <v>928</v>
      </c>
      <c r="R52" s="323"/>
      <c r="S52" s="325"/>
      <c r="T52" s="325"/>
      <c r="U52" s="325"/>
      <c r="AC52" s="323" t="s">
        <v>928</v>
      </c>
      <c r="AD52" s="323"/>
      <c r="AE52" s="325"/>
      <c r="AF52" s="325"/>
      <c r="AG52" s="325"/>
      <c r="AO52" s="323" t="s">
        <v>928</v>
      </c>
      <c r="AP52" s="323"/>
      <c r="AQ52" s="325"/>
      <c r="AR52" s="325"/>
      <c r="AS52" s="325"/>
      <c r="BA52" s="323" t="s">
        <v>928</v>
      </c>
      <c r="BB52" s="323"/>
      <c r="BC52" s="325"/>
      <c r="BD52" s="325"/>
      <c r="BE52" s="325"/>
      <c r="BM52" s="323" t="s">
        <v>928</v>
      </c>
      <c r="BN52" s="323"/>
      <c r="BO52" s="325"/>
      <c r="BP52" s="325"/>
      <c r="BQ52" s="325"/>
      <c r="BY52" s="323" t="s">
        <v>928</v>
      </c>
      <c r="BZ52" s="323"/>
      <c r="CA52" s="325"/>
      <c r="CB52" s="325"/>
      <c r="CC52" s="325"/>
      <c r="CK52" s="323" t="s">
        <v>928</v>
      </c>
      <c r="CL52" s="323"/>
      <c r="CM52" s="325"/>
      <c r="CN52" s="325"/>
      <c r="CO52" s="325"/>
      <c r="CW52" s="323" t="s">
        <v>928</v>
      </c>
      <c r="CX52" s="323"/>
      <c r="CY52" s="325"/>
      <c r="CZ52" s="325"/>
      <c r="DA52" s="325"/>
      <c r="DI52" s="323" t="s">
        <v>928</v>
      </c>
      <c r="DJ52" s="323"/>
      <c r="DK52" s="325"/>
      <c r="DL52" s="325"/>
      <c r="DM52" s="325"/>
      <c r="DU52" s="323" t="s">
        <v>928</v>
      </c>
      <c r="DV52" s="323"/>
      <c r="DW52" s="325"/>
      <c r="DX52" s="325"/>
      <c r="DY52" s="325"/>
    </row>
    <row r="53" spans="2:132" ht="18.75" customHeight="1">
      <c r="E53" s="323" t="s">
        <v>929</v>
      </c>
      <c r="F53" s="323"/>
      <c r="G53" s="325"/>
      <c r="H53" s="325"/>
      <c r="I53" s="325"/>
      <c r="Q53" s="323" t="s">
        <v>929</v>
      </c>
      <c r="R53" s="323"/>
      <c r="S53" s="325"/>
      <c r="T53" s="325"/>
      <c r="U53" s="325"/>
      <c r="AC53" s="323" t="s">
        <v>929</v>
      </c>
      <c r="AD53" s="323"/>
      <c r="AE53" s="325"/>
      <c r="AF53" s="325"/>
      <c r="AG53" s="325"/>
      <c r="AO53" s="323" t="s">
        <v>929</v>
      </c>
      <c r="AP53" s="323"/>
      <c r="AQ53" s="325"/>
      <c r="AR53" s="325"/>
      <c r="AS53" s="325"/>
      <c r="BA53" s="323" t="s">
        <v>929</v>
      </c>
      <c r="BB53" s="323"/>
      <c r="BC53" s="325"/>
      <c r="BD53" s="325"/>
      <c r="BE53" s="325"/>
      <c r="BM53" s="323" t="s">
        <v>929</v>
      </c>
      <c r="BN53" s="323"/>
      <c r="BO53" s="325"/>
      <c r="BP53" s="325"/>
      <c r="BQ53" s="325"/>
      <c r="BY53" s="323" t="s">
        <v>929</v>
      </c>
      <c r="BZ53" s="323"/>
      <c r="CA53" s="325"/>
      <c r="CB53" s="325"/>
      <c r="CC53" s="325"/>
      <c r="CK53" s="323" t="s">
        <v>929</v>
      </c>
      <c r="CL53" s="323"/>
      <c r="CM53" s="325"/>
      <c r="CN53" s="325"/>
      <c r="CO53" s="325"/>
      <c r="CW53" s="323" t="s">
        <v>929</v>
      </c>
      <c r="CX53" s="323"/>
      <c r="CY53" s="325"/>
      <c r="CZ53" s="325"/>
      <c r="DA53" s="325"/>
      <c r="DI53" s="323" t="s">
        <v>929</v>
      </c>
      <c r="DJ53" s="323"/>
      <c r="DK53" s="325"/>
      <c r="DL53" s="325"/>
      <c r="DM53" s="325"/>
      <c r="DU53" s="323" t="s">
        <v>929</v>
      </c>
      <c r="DV53" s="323"/>
      <c r="DW53" s="325"/>
      <c r="DX53" s="325"/>
      <c r="DY53" s="325"/>
    </row>
    <row r="54" spans="2:132" ht="9.75" customHeight="1"/>
    <row r="55" spans="2:132" ht="9.75" customHeight="1"/>
    <row r="56" spans="2:132" s="179" customFormat="1" ht="6" customHeight="1">
      <c r="B56" s="176"/>
      <c r="C56" s="177"/>
      <c r="D56" s="177"/>
      <c r="E56" s="177"/>
      <c r="F56" s="177"/>
      <c r="G56" s="177"/>
      <c r="H56" s="177"/>
      <c r="I56" s="177"/>
      <c r="J56" s="177"/>
      <c r="K56" s="178"/>
      <c r="N56" s="176"/>
      <c r="O56" s="177"/>
      <c r="P56" s="177"/>
      <c r="Q56" s="177"/>
      <c r="R56" s="177"/>
      <c r="S56" s="177"/>
      <c r="T56" s="177"/>
      <c r="U56" s="177"/>
      <c r="V56" s="177"/>
      <c r="W56" s="178"/>
      <c r="Z56" s="176"/>
      <c r="AA56" s="177"/>
      <c r="AB56" s="177"/>
      <c r="AC56" s="177"/>
      <c r="AD56" s="177"/>
      <c r="AE56" s="177"/>
      <c r="AF56" s="177"/>
      <c r="AG56" s="177"/>
      <c r="AH56" s="177"/>
      <c r="AI56" s="178"/>
      <c r="AL56" s="176"/>
      <c r="AM56" s="177"/>
      <c r="AN56" s="177"/>
      <c r="AO56" s="177"/>
      <c r="AP56" s="177"/>
      <c r="AQ56" s="177"/>
      <c r="AR56" s="177"/>
      <c r="AS56" s="177"/>
      <c r="AT56" s="177"/>
      <c r="AU56" s="178"/>
      <c r="AX56" s="176"/>
      <c r="AY56" s="177"/>
      <c r="AZ56" s="177"/>
      <c r="BA56" s="177"/>
      <c r="BB56" s="177"/>
      <c r="BC56" s="177"/>
      <c r="BD56" s="177"/>
      <c r="BE56" s="177"/>
      <c r="BF56" s="177"/>
      <c r="BG56" s="178"/>
      <c r="BJ56" s="176"/>
      <c r="BK56" s="177"/>
      <c r="BL56" s="177"/>
      <c r="BM56" s="177"/>
      <c r="BN56" s="177"/>
      <c r="BO56" s="177"/>
      <c r="BP56" s="177"/>
      <c r="BQ56" s="177"/>
      <c r="BR56" s="177"/>
      <c r="BS56" s="178"/>
      <c r="BV56" s="176"/>
      <c r="BW56" s="177"/>
      <c r="BX56" s="177"/>
      <c r="BY56" s="177"/>
      <c r="BZ56" s="177"/>
      <c r="CA56" s="177"/>
      <c r="CB56" s="177"/>
      <c r="CC56" s="177"/>
      <c r="CD56" s="177"/>
      <c r="CE56" s="178"/>
      <c r="CH56" s="176"/>
      <c r="CI56" s="177"/>
      <c r="CJ56" s="177"/>
      <c r="CK56" s="177"/>
      <c r="CL56" s="177"/>
      <c r="CM56" s="177"/>
      <c r="CN56" s="177"/>
      <c r="CO56" s="177"/>
      <c r="CP56" s="177"/>
      <c r="CQ56" s="178"/>
      <c r="CT56" s="176"/>
      <c r="CU56" s="177"/>
      <c r="CV56" s="177"/>
      <c r="CW56" s="177"/>
      <c r="CX56" s="177"/>
      <c r="CY56" s="177"/>
      <c r="CZ56" s="177"/>
      <c r="DA56" s="177"/>
      <c r="DB56" s="177"/>
      <c r="DC56" s="178"/>
      <c r="DF56" s="176"/>
      <c r="DG56" s="177"/>
      <c r="DH56" s="177"/>
      <c r="DI56" s="177"/>
      <c r="DJ56" s="177"/>
      <c r="DK56" s="177"/>
      <c r="DL56" s="177"/>
      <c r="DM56" s="177"/>
      <c r="DN56" s="177"/>
      <c r="DO56" s="178"/>
      <c r="DR56"/>
      <c r="DS56"/>
      <c r="DT56"/>
      <c r="DU56"/>
      <c r="DV56"/>
      <c r="DW56"/>
      <c r="DX56"/>
      <c r="DY56"/>
      <c r="DZ56"/>
      <c r="EA56"/>
    </row>
    <row r="57" spans="2:132" s="179" customFormat="1" ht="18" customHeight="1">
      <c r="B57" s="180"/>
      <c r="C57" s="181"/>
      <c r="D57" s="181"/>
      <c r="E57" s="305" t="s">
        <v>2</v>
      </c>
      <c r="F57" s="305"/>
      <c r="G57" s="305"/>
      <c r="H57" s="305"/>
      <c r="I57" s="182"/>
      <c r="J57" s="182"/>
      <c r="K57" s="183"/>
      <c r="L57" s="182"/>
      <c r="N57" s="180"/>
      <c r="O57" s="181"/>
      <c r="P57" s="181"/>
      <c r="Q57" s="305" t="s">
        <v>2</v>
      </c>
      <c r="R57" s="305"/>
      <c r="S57" s="305"/>
      <c r="T57" s="305"/>
      <c r="U57" s="182"/>
      <c r="V57" s="182"/>
      <c r="W57" s="183"/>
      <c r="X57" s="182"/>
      <c r="Z57" s="180"/>
      <c r="AA57" s="181"/>
      <c r="AB57" s="181"/>
      <c r="AC57" s="305" t="s">
        <v>2</v>
      </c>
      <c r="AD57" s="305"/>
      <c r="AE57" s="305"/>
      <c r="AF57" s="305"/>
      <c r="AG57" s="182"/>
      <c r="AH57" s="182"/>
      <c r="AI57" s="183"/>
      <c r="AJ57" s="182"/>
      <c r="AL57" s="180"/>
      <c r="AM57" s="181"/>
      <c r="AN57" s="181"/>
      <c r="AO57" s="305" t="s">
        <v>2</v>
      </c>
      <c r="AP57" s="305"/>
      <c r="AQ57" s="305"/>
      <c r="AR57" s="305"/>
      <c r="AS57" s="182"/>
      <c r="AT57" s="182"/>
      <c r="AU57" s="183"/>
      <c r="AV57" s="182"/>
      <c r="AX57" s="180"/>
      <c r="AY57" s="181"/>
      <c r="AZ57" s="181"/>
      <c r="BA57" s="305" t="s">
        <v>2</v>
      </c>
      <c r="BB57" s="305"/>
      <c r="BC57" s="305"/>
      <c r="BD57" s="305"/>
      <c r="BE57" s="182"/>
      <c r="BF57" s="182"/>
      <c r="BG57" s="183"/>
      <c r="BH57" s="182"/>
      <c r="BJ57" s="180"/>
      <c r="BK57" s="181"/>
      <c r="BL57" s="181"/>
      <c r="BM57" s="305" t="s">
        <v>2</v>
      </c>
      <c r="BN57" s="305"/>
      <c r="BO57" s="305"/>
      <c r="BP57" s="305"/>
      <c r="BQ57" s="182"/>
      <c r="BR57" s="182"/>
      <c r="BS57" s="183"/>
      <c r="BT57" s="182"/>
      <c r="BV57" s="180"/>
      <c r="BW57" s="181"/>
      <c r="BX57" s="181"/>
      <c r="BY57" s="305" t="s">
        <v>2</v>
      </c>
      <c r="BZ57" s="305"/>
      <c r="CA57" s="305"/>
      <c r="CB57" s="305"/>
      <c r="CC57" s="182"/>
      <c r="CD57" s="182"/>
      <c r="CE57" s="183"/>
      <c r="CF57" s="182"/>
      <c r="CH57" s="180"/>
      <c r="CI57" s="181"/>
      <c r="CJ57" s="181"/>
      <c r="CK57" s="305" t="s">
        <v>2</v>
      </c>
      <c r="CL57" s="305"/>
      <c r="CM57" s="305"/>
      <c r="CN57" s="305"/>
      <c r="CO57" s="182"/>
      <c r="CP57" s="182"/>
      <c r="CQ57" s="183"/>
      <c r="CR57" s="182"/>
      <c r="CT57" s="180"/>
      <c r="CU57" s="181"/>
      <c r="CV57" s="181"/>
      <c r="CW57" s="305" t="s">
        <v>2</v>
      </c>
      <c r="CX57" s="305"/>
      <c r="CY57" s="305"/>
      <c r="CZ57" s="305"/>
      <c r="DA57" s="182"/>
      <c r="DB57" s="182"/>
      <c r="DC57" s="183"/>
      <c r="DD57" s="182"/>
      <c r="DF57" s="180"/>
      <c r="DG57" s="181"/>
      <c r="DH57" s="181"/>
      <c r="DI57" s="305" t="s">
        <v>2</v>
      </c>
      <c r="DJ57" s="305"/>
      <c r="DK57" s="305"/>
      <c r="DL57" s="305"/>
      <c r="DM57" s="182"/>
      <c r="DN57" s="182"/>
      <c r="DO57" s="183"/>
      <c r="DP57" s="182"/>
      <c r="DR57"/>
      <c r="DS57"/>
      <c r="DT57"/>
      <c r="DU57"/>
      <c r="DV57"/>
      <c r="DW57"/>
      <c r="DX57"/>
      <c r="DY57"/>
      <c r="DZ57"/>
      <c r="EA57"/>
      <c r="EB57" s="182"/>
    </row>
    <row r="58" spans="2:132" s="179" customFormat="1" ht="18" customHeight="1">
      <c r="B58" s="180"/>
      <c r="C58" s="181"/>
      <c r="D58" s="181"/>
      <c r="E58" s="306" t="s">
        <v>910</v>
      </c>
      <c r="F58" s="306"/>
      <c r="G58" s="306"/>
      <c r="H58" s="306"/>
      <c r="I58" s="184"/>
      <c r="J58" s="184"/>
      <c r="K58" s="185"/>
      <c r="L58" s="184"/>
      <c r="N58" s="180"/>
      <c r="O58" s="181"/>
      <c r="P58" s="181"/>
      <c r="Q58" s="306" t="s">
        <v>910</v>
      </c>
      <c r="R58" s="306"/>
      <c r="S58" s="306"/>
      <c r="T58" s="306"/>
      <c r="U58" s="184"/>
      <c r="V58" s="184"/>
      <c r="W58" s="185"/>
      <c r="X58" s="184"/>
      <c r="Z58" s="180"/>
      <c r="AA58" s="181"/>
      <c r="AB58" s="181"/>
      <c r="AC58" s="306" t="s">
        <v>910</v>
      </c>
      <c r="AD58" s="306"/>
      <c r="AE58" s="306"/>
      <c r="AF58" s="306"/>
      <c r="AG58" s="184"/>
      <c r="AH58" s="184"/>
      <c r="AI58" s="185"/>
      <c r="AJ58" s="184"/>
      <c r="AL58" s="180"/>
      <c r="AM58" s="181"/>
      <c r="AN58" s="181"/>
      <c r="AO58" s="306" t="s">
        <v>910</v>
      </c>
      <c r="AP58" s="306"/>
      <c r="AQ58" s="306"/>
      <c r="AR58" s="306"/>
      <c r="AS58" s="184"/>
      <c r="AT58" s="184"/>
      <c r="AU58" s="185"/>
      <c r="AV58" s="184"/>
      <c r="AX58" s="180"/>
      <c r="AY58" s="181"/>
      <c r="AZ58" s="181"/>
      <c r="BA58" s="306" t="s">
        <v>910</v>
      </c>
      <c r="BB58" s="306"/>
      <c r="BC58" s="306"/>
      <c r="BD58" s="306"/>
      <c r="BE58" s="184"/>
      <c r="BF58" s="184"/>
      <c r="BG58" s="185"/>
      <c r="BH58" s="184"/>
      <c r="BJ58" s="180"/>
      <c r="BK58" s="181"/>
      <c r="BL58" s="181"/>
      <c r="BM58" s="306" t="s">
        <v>910</v>
      </c>
      <c r="BN58" s="306"/>
      <c r="BO58" s="306"/>
      <c r="BP58" s="306"/>
      <c r="BQ58" s="184"/>
      <c r="BR58" s="184"/>
      <c r="BS58" s="185"/>
      <c r="BT58" s="184"/>
      <c r="BV58" s="180"/>
      <c r="BW58" s="181"/>
      <c r="BX58" s="181"/>
      <c r="BY58" s="306" t="s">
        <v>910</v>
      </c>
      <c r="BZ58" s="306"/>
      <c r="CA58" s="306"/>
      <c r="CB58" s="306"/>
      <c r="CC58" s="184"/>
      <c r="CD58" s="184"/>
      <c r="CE58" s="185"/>
      <c r="CF58" s="184"/>
      <c r="CH58" s="180"/>
      <c r="CI58" s="181"/>
      <c r="CJ58" s="181"/>
      <c r="CK58" s="306" t="s">
        <v>910</v>
      </c>
      <c r="CL58" s="306"/>
      <c r="CM58" s="306"/>
      <c r="CN58" s="306"/>
      <c r="CO58" s="184"/>
      <c r="CP58" s="184"/>
      <c r="CQ58" s="185"/>
      <c r="CR58" s="184"/>
      <c r="CT58" s="180"/>
      <c r="CU58" s="181"/>
      <c r="CV58" s="181"/>
      <c r="CW58" s="306" t="s">
        <v>910</v>
      </c>
      <c r="CX58" s="306"/>
      <c r="CY58" s="306"/>
      <c r="CZ58" s="306"/>
      <c r="DA58" s="184"/>
      <c r="DB58" s="184"/>
      <c r="DC58" s="185"/>
      <c r="DD58" s="184"/>
      <c r="DF58" s="180"/>
      <c r="DG58" s="181"/>
      <c r="DH58" s="181"/>
      <c r="DI58" s="306" t="s">
        <v>910</v>
      </c>
      <c r="DJ58" s="306"/>
      <c r="DK58" s="306"/>
      <c r="DL58" s="306"/>
      <c r="DM58" s="184"/>
      <c r="DN58" s="184"/>
      <c r="DO58" s="185"/>
      <c r="DP58" s="184"/>
      <c r="DR58"/>
      <c r="DS58"/>
      <c r="DT58"/>
      <c r="DU58"/>
      <c r="DV58"/>
      <c r="DW58"/>
      <c r="DX58"/>
      <c r="DY58"/>
      <c r="DZ58"/>
      <c r="EA58"/>
      <c r="EB58" s="184"/>
    </row>
    <row r="59" spans="2:132" s="179" customFormat="1" ht="4.5" customHeight="1">
      <c r="B59" s="186"/>
      <c r="C59" s="187"/>
      <c r="D59" s="187"/>
      <c r="E59" s="187"/>
      <c r="F59" s="187"/>
      <c r="G59" s="187"/>
      <c r="H59" s="187"/>
      <c r="I59" s="187"/>
      <c r="J59" s="187"/>
      <c r="K59" s="188"/>
      <c r="N59" s="186"/>
      <c r="O59" s="187"/>
      <c r="P59" s="187"/>
      <c r="Q59" s="187"/>
      <c r="R59" s="187"/>
      <c r="S59" s="187"/>
      <c r="T59" s="187"/>
      <c r="U59" s="187"/>
      <c r="V59" s="187"/>
      <c r="W59" s="188"/>
      <c r="Z59" s="186"/>
      <c r="AA59" s="187"/>
      <c r="AB59" s="187"/>
      <c r="AC59" s="187"/>
      <c r="AD59" s="187"/>
      <c r="AE59" s="187"/>
      <c r="AF59" s="187"/>
      <c r="AG59" s="187"/>
      <c r="AH59" s="187"/>
      <c r="AI59" s="188"/>
      <c r="AL59" s="186"/>
      <c r="AM59" s="187"/>
      <c r="AN59" s="187"/>
      <c r="AO59" s="187"/>
      <c r="AP59" s="187"/>
      <c r="AQ59" s="187"/>
      <c r="AR59" s="187"/>
      <c r="AS59" s="187"/>
      <c r="AT59" s="187"/>
      <c r="AU59" s="188"/>
      <c r="AX59" s="186"/>
      <c r="AY59" s="187"/>
      <c r="AZ59" s="187"/>
      <c r="BA59" s="187"/>
      <c r="BB59" s="187"/>
      <c r="BC59" s="187"/>
      <c r="BD59" s="187"/>
      <c r="BE59" s="187"/>
      <c r="BF59" s="187"/>
      <c r="BG59" s="188"/>
      <c r="BJ59" s="186"/>
      <c r="BK59" s="187"/>
      <c r="BL59" s="187"/>
      <c r="BM59" s="187"/>
      <c r="BN59" s="187"/>
      <c r="BO59" s="187"/>
      <c r="BP59" s="187"/>
      <c r="BQ59" s="187"/>
      <c r="BR59" s="187"/>
      <c r="BS59" s="188"/>
      <c r="BV59" s="186"/>
      <c r="BW59" s="187"/>
      <c r="BX59" s="187"/>
      <c r="BY59" s="187"/>
      <c r="BZ59" s="187"/>
      <c r="CA59" s="187"/>
      <c r="CB59" s="187"/>
      <c r="CC59" s="187"/>
      <c r="CD59" s="187"/>
      <c r="CE59" s="188"/>
      <c r="CH59" s="186"/>
      <c r="CI59" s="187"/>
      <c r="CJ59" s="187"/>
      <c r="CK59" s="187"/>
      <c r="CL59" s="187"/>
      <c r="CM59" s="187"/>
      <c r="CN59" s="187"/>
      <c r="CO59" s="187"/>
      <c r="CP59" s="187"/>
      <c r="CQ59" s="188"/>
      <c r="CT59" s="186"/>
      <c r="CU59" s="187"/>
      <c r="CV59" s="187"/>
      <c r="CW59" s="187"/>
      <c r="CX59" s="187"/>
      <c r="CY59" s="187"/>
      <c r="CZ59" s="187"/>
      <c r="DA59" s="187"/>
      <c r="DB59" s="187"/>
      <c r="DC59" s="188"/>
      <c r="DF59" s="186"/>
      <c r="DG59" s="187"/>
      <c r="DH59" s="187"/>
      <c r="DI59" s="187"/>
      <c r="DJ59" s="187"/>
      <c r="DK59" s="187"/>
      <c r="DL59" s="187"/>
      <c r="DM59" s="187"/>
      <c r="DN59" s="187"/>
      <c r="DO59" s="188"/>
      <c r="DR59"/>
      <c r="DS59"/>
      <c r="DT59"/>
      <c r="DU59"/>
      <c r="DV59"/>
      <c r="DW59"/>
      <c r="DX59"/>
      <c r="DY59"/>
      <c r="DZ59"/>
      <c r="EA59"/>
    </row>
    <row r="60" spans="2:132" s="179" customFormat="1" ht="5.25" customHeight="1">
      <c r="DR60"/>
      <c r="DS60"/>
      <c r="DT60"/>
      <c r="DU60"/>
      <c r="DV60"/>
      <c r="DW60"/>
      <c r="DX60"/>
      <c r="DY60"/>
      <c r="DZ60"/>
      <c r="EA60"/>
    </row>
    <row r="61" spans="2:132" s="179" customFormat="1" ht="15" customHeight="1">
      <c r="B61" s="189">
        <v>1</v>
      </c>
      <c r="C61" s="307" t="s">
        <v>911</v>
      </c>
      <c r="D61" s="308"/>
      <c r="E61" s="309" t="s">
        <v>912</v>
      </c>
      <c r="F61" s="309" t="s">
        <v>913</v>
      </c>
      <c r="G61" s="309" t="s">
        <v>914</v>
      </c>
      <c r="H61" s="313" t="s">
        <v>915</v>
      </c>
      <c r="I61" s="313"/>
      <c r="J61" s="313" t="s">
        <v>916</v>
      </c>
      <c r="K61" s="313"/>
      <c r="N61" s="189">
        <v>2</v>
      </c>
      <c r="O61" s="307" t="s">
        <v>911</v>
      </c>
      <c r="P61" s="308"/>
      <c r="Q61" s="309" t="s">
        <v>912</v>
      </c>
      <c r="R61" s="309" t="s">
        <v>913</v>
      </c>
      <c r="S61" s="309" t="s">
        <v>914</v>
      </c>
      <c r="T61" s="313" t="s">
        <v>915</v>
      </c>
      <c r="U61" s="313"/>
      <c r="V61" s="313" t="s">
        <v>916</v>
      </c>
      <c r="W61" s="313"/>
      <c r="Z61" s="189">
        <v>3</v>
      </c>
      <c r="AA61" s="307" t="s">
        <v>911</v>
      </c>
      <c r="AB61" s="308"/>
      <c r="AC61" s="309" t="s">
        <v>912</v>
      </c>
      <c r="AD61" s="309" t="s">
        <v>913</v>
      </c>
      <c r="AE61" s="309" t="s">
        <v>914</v>
      </c>
      <c r="AF61" s="313" t="s">
        <v>915</v>
      </c>
      <c r="AG61" s="313"/>
      <c r="AH61" s="313" t="s">
        <v>916</v>
      </c>
      <c r="AI61" s="313"/>
      <c r="AL61" s="189">
        <v>4</v>
      </c>
      <c r="AM61" s="307" t="s">
        <v>911</v>
      </c>
      <c r="AN61" s="308"/>
      <c r="AO61" s="309" t="s">
        <v>912</v>
      </c>
      <c r="AP61" s="309" t="s">
        <v>913</v>
      </c>
      <c r="AQ61" s="309" t="s">
        <v>914</v>
      </c>
      <c r="AR61" s="313" t="s">
        <v>915</v>
      </c>
      <c r="AS61" s="313"/>
      <c r="AT61" s="313" t="s">
        <v>916</v>
      </c>
      <c r="AU61" s="313"/>
      <c r="AX61" s="189">
        <v>5</v>
      </c>
      <c r="AY61" s="307" t="s">
        <v>911</v>
      </c>
      <c r="AZ61" s="308"/>
      <c r="BA61" s="309" t="s">
        <v>912</v>
      </c>
      <c r="BB61" s="309" t="s">
        <v>913</v>
      </c>
      <c r="BC61" s="309" t="s">
        <v>914</v>
      </c>
      <c r="BD61" s="313" t="s">
        <v>915</v>
      </c>
      <c r="BE61" s="313"/>
      <c r="BF61" s="313" t="s">
        <v>916</v>
      </c>
      <c r="BG61" s="313"/>
      <c r="BJ61" s="189">
        <v>6</v>
      </c>
      <c r="BK61" s="307" t="s">
        <v>911</v>
      </c>
      <c r="BL61" s="308"/>
      <c r="BM61" s="309" t="s">
        <v>912</v>
      </c>
      <c r="BN61" s="309" t="s">
        <v>913</v>
      </c>
      <c r="BO61" s="309" t="s">
        <v>914</v>
      </c>
      <c r="BP61" s="313" t="s">
        <v>915</v>
      </c>
      <c r="BQ61" s="313"/>
      <c r="BR61" s="313" t="s">
        <v>916</v>
      </c>
      <c r="BS61" s="313"/>
      <c r="BV61" s="189">
        <v>7</v>
      </c>
      <c r="BW61" s="307" t="s">
        <v>911</v>
      </c>
      <c r="BX61" s="308"/>
      <c r="BY61" s="309" t="s">
        <v>912</v>
      </c>
      <c r="BZ61" s="309" t="s">
        <v>913</v>
      </c>
      <c r="CA61" s="309" t="s">
        <v>914</v>
      </c>
      <c r="CB61" s="313" t="s">
        <v>915</v>
      </c>
      <c r="CC61" s="313"/>
      <c r="CD61" s="313" t="s">
        <v>916</v>
      </c>
      <c r="CE61" s="313"/>
      <c r="CH61" s="189">
        <v>8</v>
      </c>
      <c r="CI61" s="307" t="s">
        <v>911</v>
      </c>
      <c r="CJ61" s="308"/>
      <c r="CK61" s="309" t="s">
        <v>912</v>
      </c>
      <c r="CL61" s="309" t="s">
        <v>913</v>
      </c>
      <c r="CM61" s="309" t="s">
        <v>914</v>
      </c>
      <c r="CN61" s="313" t="s">
        <v>915</v>
      </c>
      <c r="CO61" s="313"/>
      <c r="CP61" s="313" t="s">
        <v>916</v>
      </c>
      <c r="CQ61" s="313"/>
      <c r="CT61" s="189">
        <v>9</v>
      </c>
      <c r="CU61" s="307" t="s">
        <v>911</v>
      </c>
      <c r="CV61" s="308"/>
      <c r="CW61" s="309" t="s">
        <v>912</v>
      </c>
      <c r="CX61" s="309" t="s">
        <v>913</v>
      </c>
      <c r="CY61" s="309" t="s">
        <v>914</v>
      </c>
      <c r="CZ61" s="313" t="s">
        <v>915</v>
      </c>
      <c r="DA61" s="313"/>
      <c r="DB61" s="313" t="s">
        <v>916</v>
      </c>
      <c r="DC61" s="313"/>
      <c r="DF61" s="189">
        <v>10</v>
      </c>
      <c r="DG61" s="307" t="s">
        <v>911</v>
      </c>
      <c r="DH61" s="308"/>
      <c r="DI61" s="309" t="s">
        <v>912</v>
      </c>
      <c r="DJ61" s="309" t="s">
        <v>913</v>
      </c>
      <c r="DK61" s="309" t="s">
        <v>914</v>
      </c>
      <c r="DL61" s="313" t="s">
        <v>915</v>
      </c>
      <c r="DM61" s="313"/>
      <c r="DN61" s="313" t="s">
        <v>916</v>
      </c>
      <c r="DO61" s="313"/>
      <c r="DR61"/>
      <c r="DS61"/>
      <c r="DT61"/>
      <c r="DU61"/>
      <c r="DV61"/>
      <c r="DW61"/>
      <c r="DX61"/>
      <c r="DY61"/>
      <c r="DZ61"/>
      <c r="EA61"/>
    </row>
    <row r="62" spans="2:132" s="179" customFormat="1" ht="15" customHeight="1" thickBot="1">
      <c r="B62" s="326" t="s">
        <v>917</v>
      </c>
      <c r="C62" s="327"/>
      <c r="D62" s="190">
        <v>0.41666666666666669</v>
      </c>
      <c r="E62" s="310"/>
      <c r="F62" s="310"/>
      <c r="G62" s="310"/>
      <c r="H62" s="314"/>
      <c r="I62" s="314"/>
      <c r="J62" s="314"/>
      <c r="K62" s="314"/>
      <c r="N62" s="315" t="s">
        <v>917</v>
      </c>
      <c r="O62" s="316"/>
      <c r="P62" s="190">
        <v>0.4513888888888889</v>
      </c>
      <c r="Q62" s="310"/>
      <c r="R62" s="310"/>
      <c r="S62" s="310"/>
      <c r="T62" s="314"/>
      <c r="U62" s="314"/>
      <c r="V62" s="314"/>
      <c r="W62" s="314"/>
      <c r="Z62" s="315" t="s">
        <v>917</v>
      </c>
      <c r="AA62" s="316"/>
      <c r="AB62" s="190">
        <v>0.4861111111111111</v>
      </c>
      <c r="AC62" s="310"/>
      <c r="AD62" s="310"/>
      <c r="AE62" s="310"/>
      <c r="AF62" s="314"/>
      <c r="AG62" s="314"/>
      <c r="AH62" s="314"/>
      <c r="AI62" s="314"/>
      <c r="AL62" s="315" t="s">
        <v>917</v>
      </c>
      <c r="AM62" s="316"/>
      <c r="AN62" s="190">
        <v>0.52083333333333337</v>
      </c>
      <c r="AO62" s="310"/>
      <c r="AP62" s="310"/>
      <c r="AQ62" s="310"/>
      <c r="AR62" s="314"/>
      <c r="AS62" s="314"/>
      <c r="AT62" s="314"/>
      <c r="AU62" s="314"/>
      <c r="AX62" s="315" t="s">
        <v>917</v>
      </c>
      <c r="AY62" s="316"/>
      <c r="AZ62" s="190">
        <v>0.55555555555555558</v>
      </c>
      <c r="BA62" s="310"/>
      <c r="BB62" s="310"/>
      <c r="BC62" s="310"/>
      <c r="BD62" s="314"/>
      <c r="BE62" s="314"/>
      <c r="BF62" s="314"/>
      <c r="BG62" s="314"/>
      <c r="BJ62" s="315" t="s">
        <v>917</v>
      </c>
      <c r="BK62" s="316"/>
      <c r="BL62" s="190">
        <v>0.59027777777777779</v>
      </c>
      <c r="BM62" s="310"/>
      <c r="BN62" s="310"/>
      <c r="BO62" s="310"/>
      <c r="BP62" s="314"/>
      <c r="BQ62" s="314"/>
      <c r="BR62" s="314"/>
      <c r="BS62" s="314"/>
      <c r="BV62" s="315" t="s">
        <v>917</v>
      </c>
      <c r="BW62" s="316"/>
      <c r="BX62" s="190">
        <v>0.625</v>
      </c>
      <c r="BY62" s="310"/>
      <c r="BZ62" s="310"/>
      <c r="CA62" s="310"/>
      <c r="CB62" s="314"/>
      <c r="CC62" s="314"/>
      <c r="CD62" s="314"/>
      <c r="CE62" s="314"/>
      <c r="CH62" s="315" t="s">
        <v>917</v>
      </c>
      <c r="CI62" s="316"/>
      <c r="CJ62" s="190">
        <v>0.66666666666666663</v>
      </c>
      <c r="CK62" s="310"/>
      <c r="CL62" s="310"/>
      <c r="CM62" s="310"/>
      <c r="CN62" s="314"/>
      <c r="CO62" s="314"/>
      <c r="CP62" s="314"/>
      <c r="CQ62" s="314"/>
      <c r="CT62" s="315" t="s">
        <v>917</v>
      </c>
      <c r="CU62" s="316"/>
      <c r="CV62" s="190">
        <v>0.70833333333333337</v>
      </c>
      <c r="CW62" s="310"/>
      <c r="CX62" s="310"/>
      <c r="CY62" s="310"/>
      <c r="CZ62" s="314"/>
      <c r="DA62" s="314"/>
      <c r="DB62" s="314"/>
      <c r="DC62" s="314"/>
      <c r="DF62" s="315" t="s">
        <v>917</v>
      </c>
      <c r="DG62" s="316"/>
      <c r="DH62" s="190">
        <v>0.75</v>
      </c>
      <c r="DI62" s="310"/>
      <c r="DJ62" s="310"/>
      <c r="DK62" s="310"/>
      <c r="DL62" s="314"/>
      <c r="DM62" s="314"/>
      <c r="DN62" s="314"/>
      <c r="DO62" s="314"/>
      <c r="DR62"/>
      <c r="DS62"/>
      <c r="DT62"/>
      <c r="DU62"/>
      <c r="DV62"/>
      <c r="DW62"/>
      <c r="DX62"/>
      <c r="DY62"/>
      <c r="DZ62"/>
      <c r="EA62"/>
    </row>
    <row r="63" spans="2:132" s="196" customFormat="1" ht="24.75" customHeight="1" thickBot="1">
      <c r="B63" s="317" t="s">
        <v>918</v>
      </c>
      <c r="C63" s="318"/>
      <c r="D63" s="191" t="s">
        <v>931</v>
      </c>
      <c r="E63" s="192" t="str">
        <f>Turnisabato!C13</f>
        <v>TFC Mattersburg</v>
      </c>
      <c r="F63" s="192" t="str">
        <f>Turnisabato!D13</f>
        <v>Messina TS</v>
      </c>
      <c r="G63" s="192" t="str">
        <f>Turnisabato!G13</f>
        <v>Fiamme Azzurre</v>
      </c>
      <c r="H63" s="194"/>
      <c r="I63" s="194"/>
      <c r="J63" s="194"/>
      <c r="K63" s="195"/>
      <c r="N63" s="317" t="s">
        <v>918</v>
      </c>
      <c r="O63" s="318"/>
      <c r="P63" s="191" t="s">
        <v>931</v>
      </c>
      <c r="Q63" s="192" t="str">
        <f>Turnisabato!C27</f>
        <v>Tiburones FM</v>
      </c>
      <c r="R63" s="192" t="str">
        <f>Turnisabato!D27</f>
        <v>Biella 91</v>
      </c>
      <c r="S63" s="192" t="str">
        <f>Turnisabato!G27</f>
        <v>Grosseto</v>
      </c>
      <c r="T63" s="194"/>
      <c r="U63" s="194"/>
      <c r="V63" s="194"/>
      <c r="W63" s="195"/>
      <c r="Z63" s="317" t="s">
        <v>918</v>
      </c>
      <c r="AA63" s="318"/>
      <c r="AB63" s="191" t="s">
        <v>931</v>
      </c>
      <c r="AC63" s="192" t="str">
        <f>Turnisabato!C41</f>
        <v>TFC Mattersburg</v>
      </c>
      <c r="AD63" s="192" t="str">
        <f>Turnisabato!D41</f>
        <v>Stella Artois</v>
      </c>
      <c r="AE63" s="192" t="str">
        <f>Turnisabato!G41</f>
        <v>F.lli Bari Reggio Emilia</v>
      </c>
      <c r="AF63" s="194"/>
      <c r="AG63" s="194"/>
      <c r="AH63" s="194"/>
      <c r="AI63" s="195"/>
      <c r="AL63" s="317" t="s">
        <v>918</v>
      </c>
      <c r="AM63" s="318"/>
      <c r="AN63" s="191" t="s">
        <v>931</v>
      </c>
      <c r="AO63" s="192" t="str">
        <f>Turnisabato!C55</f>
        <v>Tiburones FM</v>
      </c>
      <c r="AP63" s="192" t="str">
        <f>Turnisabato!D55</f>
        <v>Master Sanremo</v>
      </c>
      <c r="AQ63" s="192" t="str">
        <f>Turnisabato!G55</f>
        <v>Flickers</v>
      </c>
      <c r="AR63" s="194"/>
      <c r="AS63" s="194"/>
      <c r="AT63" s="194"/>
      <c r="AU63" s="195"/>
      <c r="AX63" s="317" t="s">
        <v>918</v>
      </c>
      <c r="AY63" s="318"/>
      <c r="AZ63" s="191" t="s">
        <v>931</v>
      </c>
      <c r="BA63" s="192" t="str">
        <f>Turnisabato!C69</f>
        <v>TFC Mattersburg</v>
      </c>
      <c r="BB63" s="192" t="str">
        <f>Turnisabato!D69</f>
        <v>CT Aosta</v>
      </c>
      <c r="BC63" s="192" t="str">
        <f>Turnisabato!G69</f>
        <v>Virtus 4 Strade</v>
      </c>
      <c r="BD63" s="194"/>
      <c r="BE63" s="194"/>
      <c r="BF63" s="194"/>
      <c r="BG63" s="195"/>
      <c r="BJ63" s="317" t="s">
        <v>918</v>
      </c>
      <c r="BK63" s="318"/>
      <c r="BL63" s="191" t="s">
        <v>931</v>
      </c>
      <c r="BM63" s="192" t="str">
        <f>Turnisabato!C83</f>
        <v>Tiburones FM</v>
      </c>
      <c r="BN63" s="192" t="str">
        <f>Turnisabato!D83</f>
        <v>Subbuteisti Carpi</v>
      </c>
      <c r="BO63" s="192" t="str">
        <f>Turnisabato!G83</f>
        <v>Stradivari</v>
      </c>
      <c r="BP63" s="194"/>
      <c r="BQ63" s="194"/>
      <c r="BR63" s="194"/>
      <c r="BS63" s="195"/>
      <c r="BV63" s="317" t="s">
        <v>918</v>
      </c>
      <c r="BW63" s="318"/>
      <c r="BX63" s="191" t="s">
        <v>931</v>
      </c>
      <c r="BY63" s="192" t="str">
        <f>Turnisabato!C97</f>
        <v>Torino 2009</v>
      </c>
      <c r="BZ63" s="192" t="str">
        <f>Turnisabato!D97</f>
        <v>Sparta Spreeathen</v>
      </c>
      <c r="CA63" s="192" t="str">
        <f>Turnisabato!G97</f>
        <v>Tiburones FM</v>
      </c>
      <c r="CB63" s="194"/>
      <c r="CC63" s="194"/>
      <c r="CD63" s="194"/>
      <c r="CE63" s="195"/>
      <c r="CH63" s="317" t="s">
        <v>918</v>
      </c>
      <c r="CI63" s="318"/>
      <c r="CJ63" s="191" t="s">
        <v>931</v>
      </c>
      <c r="CK63" s="192" t="str">
        <f>Turnisabato!C111</f>
        <v>Rochefort TS</v>
      </c>
      <c r="CL63" s="192" t="str">
        <f>Turnisabato!D111</f>
        <v>Fiamme Azzurre</v>
      </c>
      <c r="CM63" s="192" t="str">
        <f>Turnisabato!G111</f>
        <v>Rain 1970</v>
      </c>
      <c r="CN63" s="194"/>
      <c r="CO63" s="194"/>
      <c r="CP63" s="194"/>
      <c r="CQ63" s="195"/>
      <c r="CT63" s="317" t="s">
        <v>918</v>
      </c>
      <c r="CU63" s="318"/>
      <c r="CV63" s="191" t="s">
        <v>931</v>
      </c>
      <c r="CW63" s="192" t="str">
        <f>Turnisabato!C125</f>
        <v>Ascoli</v>
      </c>
      <c r="CX63" s="192" t="str">
        <f>Turnisabato!D125</f>
        <v>Wiener Neustadt</v>
      </c>
      <c r="CY63" s="192" t="str">
        <f>Turnisabato!G125</f>
        <v>TFC Mattersburg</v>
      </c>
      <c r="CZ63" s="194"/>
      <c r="DA63" s="194"/>
      <c r="DB63" s="194"/>
      <c r="DC63" s="195"/>
      <c r="DF63" s="317" t="s">
        <v>918</v>
      </c>
      <c r="DG63" s="318"/>
      <c r="DH63" s="191" t="s">
        <v>931</v>
      </c>
      <c r="DI63" s="192" t="str">
        <f>Turnisabato!C139</f>
        <v>Stradivari 2</v>
      </c>
      <c r="DJ63" s="192" t="str">
        <f>Turnisabato!D139</f>
        <v>Torino 2009</v>
      </c>
      <c r="DK63" s="192" t="str">
        <f>Turnisabato!G139</f>
        <v>Ascoli</v>
      </c>
      <c r="DL63" s="194"/>
      <c r="DM63" s="194"/>
      <c r="DN63" s="194"/>
      <c r="DO63" s="195"/>
      <c r="DR63" s="203"/>
      <c r="DS63" s="203"/>
      <c r="DT63" s="203"/>
      <c r="DU63" s="203"/>
      <c r="DV63" s="203"/>
      <c r="DW63" s="203"/>
      <c r="DX63" s="203"/>
      <c r="DY63" s="203"/>
      <c r="DZ63" s="203"/>
      <c r="EA63" s="203"/>
    </row>
    <row r="64" spans="2:132" s="181" customFormat="1" ht="6" customHeight="1">
      <c r="B64" s="197"/>
      <c r="C64" s="197"/>
      <c r="D64" s="198"/>
      <c r="E64" s="199"/>
      <c r="F64" s="199"/>
      <c r="G64" s="199"/>
      <c r="N64" s="197"/>
      <c r="O64" s="197"/>
      <c r="P64" s="198"/>
      <c r="Q64" s="199"/>
      <c r="R64" s="199"/>
      <c r="S64" s="199"/>
      <c r="Z64" s="197"/>
      <c r="AA64" s="197"/>
      <c r="AB64" s="198"/>
      <c r="AC64" s="199"/>
      <c r="AD64" s="199"/>
      <c r="AE64" s="199"/>
      <c r="AL64" s="197"/>
      <c r="AM64" s="197"/>
      <c r="AN64" s="198"/>
      <c r="AO64" s="199"/>
      <c r="AP64" s="199"/>
      <c r="AQ64" s="199"/>
      <c r="AX64" s="197"/>
      <c r="AY64" s="197"/>
      <c r="AZ64" s="198"/>
      <c r="BA64" s="199"/>
      <c r="BB64" s="199"/>
      <c r="BC64" s="199"/>
      <c r="BJ64" s="197"/>
      <c r="BK64" s="197"/>
      <c r="BL64" s="198"/>
      <c r="BM64" s="199"/>
      <c r="BN64" s="199"/>
      <c r="BO64" s="199"/>
      <c r="BV64" s="197"/>
      <c r="BW64" s="197"/>
      <c r="BX64" s="198"/>
      <c r="BY64" s="199"/>
      <c r="BZ64" s="199"/>
      <c r="CA64" s="199"/>
      <c r="CH64" s="197"/>
      <c r="CI64" s="197"/>
      <c r="CJ64" s="198"/>
      <c r="CK64" s="199"/>
      <c r="CL64" s="199"/>
      <c r="CM64" s="199"/>
      <c r="CT64" s="197"/>
      <c r="CU64" s="197"/>
      <c r="CV64" s="198"/>
      <c r="CW64" s="199"/>
      <c r="CX64" s="199"/>
      <c r="CY64" s="199"/>
      <c r="DF64" s="197"/>
      <c r="DG64" s="197"/>
      <c r="DH64" s="198"/>
      <c r="DI64" s="199"/>
      <c r="DJ64" s="199"/>
      <c r="DK64" s="199"/>
      <c r="DR64"/>
      <c r="DS64"/>
      <c r="DT64"/>
      <c r="DU64"/>
      <c r="DV64"/>
      <c r="DW64"/>
      <c r="DX64"/>
      <c r="DY64"/>
      <c r="DZ64"/>
      <c r="EA64"/>
    </row>
    <row r="65" spans="2:131" s="179" customFormat="1" ht="21.75" customHeight="1">
      <c r="B65" s="319" t="s">
        <v>920</v>
      </c>
      <c r="C65" s="319"/>
      <c r="D65" s="319"/>
      <c r="E65" s="200"/>
      <c r="F65" s="200"/>
      <c r="G65" s="200"/>
      <c r="H65" s="200"/>
      <c r="I65" s="200"/>
      <c r="J65" s="200"/>
      <c r="K65" s="200"/>
      <c r="N65" s="319" t="s">
        <v>920</v>
      </c>
      <c r="O65" s="319"/>
      <c r="P65" s="319"/>
      <c r="Q65" s="200"/>
      <c r="R65" s="200"/>
      <c r="S65" s="200"/>
      <c r="T65" s="200"/>
      <c r="U65" s="200"/>
      <c r="V65" s="200"/>
      <c r="W65" s="200"/>
      <c r="Z65" s="319" t="s">
        <v>920</v>
      </c>
      <c r="AA65" s="319"/>
      <c r="AB65" s="319"/>
      <c r="AC65" s="200"/>
      <c r="AD65" s="200"/>
      <c r="AE65" s="200"/>
      <c r="AF65" s="200"/>
      <c r="AG65" s="200"/>
      <c r="AH65" s="200"/>
      <c r="AI65" s="200"/>
      <c r="AL65" s="319" t="s">
        <v>920</v>
      </c>
      <c r="AM65" s="319"/>
      <c r="AN65" s="319"/>
      <c r="AO65" s="200"/>
      <c r="AP65" s="200"/>
      <c r="AQ65" s="200"/>
      <c r="AR65" s="200"/>
      <c r="AS65" s="200"/>
      <c r="AT65" s="200"/>
      <c r="AU65" s="200"/>
      <c r="AX65" s="319" t="s">
        <v>920</v>
      </c>
      <c r="AY65" s="319"/>
      <c r="AZ65" s="319"/>
      <c r="BA65" s="200"/>
      <c r="BB65" s="200"/>
      <c r="BC65" s="200"/>
      <c r="BD65" s="200"/>
      <c r="BE65" s="200"/>
      <c r="BF65" s="200"/>
      <c r="BG65" s="200"/>
      <c r="BJ65" s="319" t="s">
        <v>920</v>
      </c>
      <c r="BK65" s="319"/>
      <c r="BL65" s="319"/>
      <c r="BM65" s="200"/>
      <c r="BN65" s="200"/>
      <c r="BO65" s="200"/>
      <c r="BP65" s="200"/>
      <c r="BQ65" s="200"/>
      <c r="BR65" s="200"/>
      <c r="BS65" s="200"/>
      <c r="BV65" s="319" t="s">
        <v>920</v>
      </c>
      <c r="BW65" s="319"/>
      <c r="BX65" s="319"/>
      <c r="BY65" s="200"/>
      <c r="BZ65" s="200"/>
      <c r="CA65" s="200"/>
      <c r="CB65" s="200"/>
      <c r="CC65" s="200"/>
      <c r="CD65" s="200"/>
      <c r="CE65" s="200"/>
      <c r="CH65" s="319" t="s">
        <v>920</v>
      </c>
      <c r="CI65" s="319"/>
      <c r="CJ65" s="319"/>
      <c r="CK65" s="200"/>
      <c r="CL65" s="200"/>
      <c r="CM65" s="200"/>
      <c r="CN65" s="200"/>
      <c r="CO65" s="200"/>
      <c r="CP65" s="200"/>
      <c r="CQ65" s="200"/>
      <c r="CT65" s="319" t="s">
        <v>920</v>
      </c>
      <c r="CU65" s="319"/>
      <c r="CV65" s="319"/>
      <c r="CW65" s="200"/>
      <c r="CX65" s="200"/>
      <c r="CY65" s="200"/>
      <c r="CZ65" s="200"/>
      <c r="DA65" s="200"/>
      <c r="DB65" s="200"/>
      <c r="DC65" s="200"/>
      <c r="DF65" s="319" t="s">
        <v>920</v>
      </c>
      <c r="DG65" s="319"/>
      <c r="DH65" s="319"/>
      <c r="DI65" s="200"/>
      <c r="DJ65" s="200"/>
      <c r="DK65" s="200"/>
      <c r="DL65" s="200"/>
      <c r="DM65" s="200"/>
      <c r="DN65" s="200"/>
      <c r="DO65" s="200"/>
      <c r="DR65"/>
      <c r="DS65"/>
      <c r="DT65"/>
      <c r="DU65"/>
      <c r="DV65"/>
      <c r="DW65"/>
      <c r="DX65"/>
      <c r="DY65"/>
      <c r="DZ65"/>
      <c r="EA65"/>
    </row>
    <row r="66" spans="2:131" s="179" customFormat="1" ht="21.75" customHeight="1">
      <c r="B66" s="319" t="s">
        <v>921</v>
      </c>
      <c r="C66" s="319"/>
      <c r="D66" s="319"/>
      <c r="E66" s="200"/>
      <c r="F66" s="200"/>
      <c r="G66" s="200"/>
      <c r="H66" s="200"/>
      <c r="I66" s="200"/>
      <c r="J66" s="200"/>
      <c r="K66" s="200"/>
      <c r="N66" s="319" t="s">
        <v>921</v>
      </c>
      <c r="O66" s="319"/>
      <c r="P66" s="319"/>
      <c r="Q66" s="200"/>
      <c r="R66" s="200"/>
      <c r="S66" s="200"/>
      <c r="T66" s="200"/>
      <c r="U66" s="200"/>
      <c r="V66" s="200"/>
      <c r="W66" s="200"/>
      <c r="Z66" s="319" t="s">
        <v>921</v>
      </c>
      <c r="AA66" s="319"/>
      <c r="AB66" s="319"/>
      <c r="AC66" s="200"/>
      <c r="AD66" s="200"/>
      <c r="AE66" s="200"/>
      <c r="AF66" s="200"/>
      <c r="AG66" s="200"/>
      <c r="AH66" s="200"/>
      <c r="AI66" s="200"/>
      <c r="AL66" s="319" t="s">
        <v>921</v>
      </c>
      <c r="AM66" s="319"/>
      <c r="AN66" s="319"/>
      <c r="AO66" s="200"/>
      <c r="AP66" s="200"/>
      <c r="AQ66" s="200"/>
      <c r="AR66" s="200"/>
      <c r="AS66" s="200"/>
      <c r="AT66" s="200"/>
      <c r="AU66" s="200"/>
      <c r="AX66" s="319" t="s">
        <v>921</v>
      </c>
      <c r="AY66" s="319"/>
      <c r="AZ66" s="319"/>
      <c r="BA66" s="200"/>
      <c r="BB66" s="200"/>
      <c r="BC66" s="200"/>
      <c r="BD66" s="200"/>
      <c r="BE66" s="200"/>
      <c r="BF66" s="200"/>
      <c r="BG66" s="200"/>
      <c r="BJ66" s="319" t="s">
        <v>921</v>
      </c>
      <c r="BK66" s="319"/>
      <c r="BL66" s="319"/>
      <c r="BM66" s="200"/>
      <c r="BN66" s="200"/>
      <c r="BO66" s="200"/>
      <c r="BP66" s="200"/>
      <c r="BQ66" s="200"/>
      <c r="BR66" s="200"/>
      <c r="BS66" s="200"/>
      <c r="BV66" s="319" t="s">
        <v>921</v>
      </c>
      <c r="BW66" s="319"/>
      <c r="BX66" s="319"/>
      <c r="BY66" s="200"/>
      <c r="BZ66" s="200"/>
      <c r="CA66" s="200"/>
      <c r="CB66" s="200"/>
      <c r="CC66" s="200"/>
      <c r="CD66" s="200"/>
      <c r="CE66" s="200"/>
      <c r="CH66" s="319" t="s">
        <v>921</v>
      </c>
      <c r="CI66" s="319"/>
      <c r="CJ66" s="319"/>
      <c r="CK66" s="200"/>
      <c r="CL66" s="200"/>
      <c r="CM66" s="200"/>
      <c r="CN66" s="200"/>
      <c r="CO66" s="200"/>
      <c r="CP66" s="200"/>
      <c r="CQ66" s="200"/>
      <c r="CT66" s="319" t="s">
        <v>921</v>
      </c>
      <c r="CU66" s="319"/>
      <c r="CV66" s="319"/>
      <c r="CW66" s="200"/>
      <c r="CX66" s="200"/>
      <c r="CY66" s="200"/>
      <c r="CZ66" s="200"/>
      <c r="DA66" s="200"/>
      <c r="DB66" s="200"/>
      <c r="DC66" s="200"/>
      <c r="DF66" s="319" t="s">
        <v>921</v>
      </c>
      <c r="DG66" s="319"/>
      <c r="DH66" s="319"/>
      <c r="DI66" s="200"/>
      <c r="DJ66" s="200"/>
      <c r="DK66" s="200"/>
      <c r="DL66" s="200"/>
      <c r="DM66" s="200"/>
      <c r="DN66" s="200"/>
      <c r="DO66" s="200"/>
      <c r="DR66"/>
      <c r="DS66"/>
      <c r="DT66"/>
      <c r="DU66"/>
      <c r="DV66"/>
      <c r="DW66"/>
      <c r="DX66"/>
      <c r="DY66"/>
      <c r="DZ66"/>
      <c r="EA66"/>
    </row>
    <row r="67" spans="2:131" s="179" customFormat="1" ht="21.75" customHeight="1">
      <c r="B67" s="319" t="s">
        <v>922</v>
      </c>
      <c r="C67" s="319"/>
      <c r="D67" s="319"/>
      <c r="E67" s="200"/>
      <c r="F67" s="200"/>
      <c r="G67" s="200"/>
      <c r="H67" s="200"/>
      <c r="I67" s="200"/>
      <c r="J67" s="200"/>
      <c r="K67" s="200"/>
      <c r="N67" s="319" t="s">
        <v>922</v>
      </c>
      <c r="O67" s="319"/>
      <c r="P67" s="319"/>
      <c r="Q67" s="200"/>
      <c r="R67" s="200"/>
      <c r="S67" s="200"/>
      <c r="T67" s="200"/>
      <c r="U67" s="200"/>
      <c r="V67" s="200"/>
      <c r="W67" s="200"/>
      <c r="Z67" s="319" t="s">
        <v>922</v>
      </c>
      <c r="AA67" s="319"/>
      <c r="AB67" s="319"/>
      <c r="AC67" s="200"/>
      <c r="AD67" s="200"/>
      <c r="AE67" s="200"/>
      <c r="AF67" s="200"/>
      <c r="AG67" s="200"/>
      <c r="AH67" s="200"/>
      <c r="AI67" s="200"/>
      <c r="AL67" s="319" t="s">
        <v>922</v>
      </c>
      <c r="AM67" s="319"/>
      <c r="AN67" s="319"/>
      <c r="AO67" s="200"/>
      <c r="AP67" s="200"/>
      <c r="AQ67" s="200"/>
      <c r="AR67" s="200"/>
      <c r="AS67" s="200"/>
      <c r="AT67" s="200"/>
      <c r="AU67" s="200"/>
      <c r="AX67" s="319" t="s">
        <v>922</v>
      </c>
      <c r="AY67" s="319"/>
      <c r="AZ67" s="319"/>
      <c r="BA67" s="200"/>
      <c r="BB67" s="200"/>
      <c r="BC67" s="200"/>
      <c r="BD67" s="200"/>
      <c r="BE67" s="200"/>
      <c r="BF67" s="200"/>
      <c r="BG67" s="200"/>
      <c r="BJ67" s="319" t="s">
        <v>922</v>
      </c>
      <c r="BK67" s="319"/>
      <c r="BL67" s="319"/>
      <c r="BM67" s="200"/>
      <c r="BN67" s="200"/>
      <c r="BO67" s="200"/>
      <c r="BP67" s="200"/>
      <c r="BQ67" s="200"/>
      <c r="BR67" s="200"/>
      <c r="BS67" s="200"/>
      <c r="BV67" s="319" t="s">
        <v>922</v>
      </c>
      <c r="BW67" s="319"/>
      <c r="BX67" s="319"/>
      <c r="BY67" s="200"/>
      <c r="BZ67" s="200"/>
      <c r="CA67" s="200"/>
      <c r="CB67" s="200"/>
      <c r="CC67" s="200"/>
      <c r="CD67" s="200"/>
      <c r="CE67" s="200"/>
      <c r="CH67" s="319" t="s">
        <v>922</v>
      </c>
      <c r="CI67" s="319"/>
      <c r="CJ67" s="319"/>
      <c r="CK67" s="200"/>
      <c r="CL67" s="200"/>
      <c r="CM67" s="200"/>
      <c r="CN67" s="200"/>
      <c r="CO67" s="200"/>
      <c r="CP67" s="200"/>
      <c r="CQ67" s="200"/>
      <c r="CT67" s="319" t="s">
        <v>922</v>
      </c>
      <c r="CU67" s="319"/>
      <c r="CV67" s="319"/>
      <c r="CW67" s="200"/>
      <c r="CX67" s="200"/>
      <c r="CY67" s="200"/>
      <c r="CZ67" s="200"/>
      <c r="DA67" s="200"/>
      <c r="DB67" s="200"/>
      <c r="DC67" s="200"/>
      <c r="DF67" s="319" t="s">
        <v>922</v>
      </c>
      <c r="DG67" s="319"/>
      <c r="DH67" s="319"/>
      <c r="DI67" s="200"/>
      <c r="DJ67" s="200"/>
      <c r="DK67" s="200"/>
      <c r="DL67" s="200"/>
      <c r="DM67" s="200"/>
      <c r="DN67" s="200"/>
      <c r="DO67" s="200"/>
      <c r="DR67"/>
      <c r="DS67"/>
      <c r="DT67"/>
      <c r="DU67"/>
      <c r="DV67"/>
      <c r="DW67"/>
      <c r="DX67"/>
      <c r="DY67"/>
      <c r="DZ67"/>
      <c r="EA67"/>
    </row>
    <row r="68" spans="2:131" s="179" customFormat="1" ht="21.75" customHeight="1">
      <c r="B68" s="319" t="s">
        <v>923</v>
      </c>
      <c r="C68" s="319"/>
      <c r="D68" s="319"/>
      <c r="E68" s="200"/>
      <c r="F68" s="200"/>
      <c r="G68" s="200"/>
      <c r="H68" s="200"/>
      <c r="I68" s="200"/>
      <c r="J68" s="200"/>
      <c r="K68" s="200"/>
      <c r="N68" s="319" t="s">
        <v>923</v>
      </c>
      <c r="O68" s="319"/>
      <c r="P68" s="319"/>
      <c r="Q68" s="200"/>
      <c r="R68" s="200"/>
      <c r="S68" s="200"/>
      <c r="T68" s="200"/>
      <c r="U68" s="200"/>
      <c r="V68" s="200"/>
      <c r="W68" s="200"/>
      <c r="Z68" s="319" t="s">
        <v>923</v>
      </c>
      <c r="AA68" s="319"/>
      <c r="AB68" s="319"/>
      <c r="AC68" s="200"/>
      <c r="AD68" s="200"/>
      <c r="AE68" s="200"/>
      <c r="AF68" s="200"/>
      <c r="AG68" s="200"/>
      <c r="AH68" s="200"/>
      <c r="AI68" s="200"/>
      <c r="AL68" s="319" t="s">
        <v>923</v>
      </c>
      <c r="AM68" s="319"/>
      <c r="AN68" s="319"/>
      <c r="AO68" s="200"/>
      <c r="AP68" s="200"/>
      <c r="AQ68" s="200"/>
      <c r="AR68" s="200"/>
      <c r="AS68" s="200"/>
      <c r="AT68" s="200"/>
      <c r="AU68" s="200"/>
      <c r="AX68" s="319" t="s">
        <v>923</v>
      </c>
      <c r="AY68" s="319"/>
      <c r="AZ68" s="319"/>
      <c r="BA68" s="200"/>
      <c r="BB68" s="200"/>
      <c r="BC68" s="200"/>
      <c r="BD68" s="200"/>
      <c r="BE68" s="200"/>
      <c r="BF68" s="200"/>
      <c r="BG68" s="200"/>
      <c r="BJ68" s="319" t="s">
        <v>923</v>
      </c>
      <c r="BK68" s="319"/>
      <c r="BL68" s="319"/>
      <c r="BM68" s="200"/>
      <c r="BN68" s="200"/>
      <c r="BO68" s="200"/>
      <c r="BP68" s="200"/>
      <c r="BQ68" s="200"/>
      <c r="BR68" s="200"/>
      <c r="BS68" s="200"/>
      <c r="BV68" s="319" t="s">
        <v>923</v>
      </c>
      <c r="BW68" s="319"/>
      <c r="BX68" s="319"/>
      <c r="BY68" s="200"/>
      <c r="BZ68" s="200"/>
      <c r="CA68" s="200"/>
      <c r="CB68" s="200"/>
      <c r="CC68" s="200"/>
      <c r="CD68" s="200"/>
      <c r="CE68" s="200"/>
      <c r="CH68" s="319" t="s">
        <v>923</v>
      </c>
      <c r="CI68" s="319"/>
      <c r="CJ68" s="319"/>
      <c r="CK68" s="200"/>
      <c r="CL68" s="200"/>
      <c r="CM68" s="200"/>
      <c r="CN68" s="200"/>
      <c r="CO68" s="200"/>
      <c r="CP68" s="200"/>
      <c r="CQ68" s="200"/>
      <c r="CT68" s="319" t="s">
        <v>923</v>
      </c>
      <c r="CU68" s="319"/>
      <c r="CV68" s="319"/>
      <c r="CW68" s="200"/>
      <c r="CX68" s="200"/>
      <c r="CY68" s="200"/>
      <c r="CZ68" s="200"/>
      <c r="DA68" s="200"/>
      <c r="DB68" s="200"/>
      <c r="DC68" s="200"/>
      <c r="DF68" s="319" t="s">
        <v>923</v>
      </c>
      <c r="DG68" s="319"/>
      <c r="DH68" s="319"/>
      <c r="DI68" s="200"/>
      <c r="DJ68" s="200"/>
      <c r="DK68" s="200"/>
      <c r="DL68" s="200"/>
      <c r="DM68" s="200"/>
      <c r="DN68" s="200"/>
      <c r="DO68" s="200"/>
      <c r="DR68"/>
      <c r="DS68"/>
      <c r="DT68"/>
      <c r="DU68"/>
      <c r="DV68"/>
      <c r="DW68"/>
      <c r="DX68"/>
      <c r="DY68"/>
      <c r="DZ68"/>
      <c r="EA68"/>
    </row>
    <row r="69" spans="2:131" s="181" customFormat="1" ht="6" customHeight="1">
      <c r="B69" s="197"/>
      <c r="C69" s="197"/>
      <c r="D69" s="197"/>
      <c r="N69" s="197"/>
      <c r="O69" s="197"/>
      <c r="P69" s="197"/>
      <c r="Z69" s="197"/>
      <c r="AA69" s="197"/>
      <c r="AB69" s="197"/>
      <c r="AL69" s="197"/>
      <c r="AM69" s="197"/>
      <c r="AN69" s="197"/>
      <c r="AX69" s="197"/>
      <c r="AY69" s="197"/>
      <c r="AZ69" s="197"/>
      <c r="BJ69" s="197"/>
      <c r="BK69" s="197"/>
      <c r="BL69" s="197"/>
      <c r="BV69" s="197"/>
      <c r="BW69" s="197"/>
      <c r="BX69" s="197"/>
      <c r="CH69" s="197"/>
      <c r="CI69" s="197"/>
      <c r="CJ69" s="197"/>
      <c r="CT69" s="197"/>
      <c r="CU69" s="197"/>
      <c r="CV69" s="197"/>
      <c r="DF69" s="197"/>
      <c r="DG69" s="197"/>
      <c r="DH69" s="197"/>
      <c r="DR69"/>
      <c r="DS69"/>
      <c r="DT69"/>
      <c r="DU69"/>
      <c r="DV69"/>
      <c r="DW69"/>
      <c r="DX69"/>
      <c r="DY69"/>
      <c r="DZ69"/>
      <c r="EA69"/>
    </row>
    <row r="70" spans="2:131" s="179" customFormat="1" ht="21.75" customHeight="1">
      <c r="B70" s="319" t="s">
        <v>924</v>
      </c>
      <c r="C70" s="319"/>
      <c r="D70" s="319"/>
      <c r="E70" s="200"/>
      <c r="F70" s="200"/>
      <c r="G70" s="200"/>
      <c r="H70" s="320"/>
      <c r="I70" s="320"/>
      <c r="J70" s="320"/>
      <c r="K70" s="320"/>
      <c r="N70" s="319" t="s">
        <v>924</v>
      </c>
      <c r="O70" s="319"/>
      <c r="P70" s="319"/>
      <c r="Q70" s="200"/>
      <c r="R70" s="200"/>
      <c r="S70" s="200"/>
      <c r="T70" s="320"/>
      <c r="U70" s="320"/>
      <c r="V70" s="320"/>
      <c r="W70" s="320"/>
      <c r="Z70" s="319" t="s">
        <v>924</v>
      </c>
      <c r="AA70" s="319"/>
      <c r="AB70" s="319"/>
      <c r="AC70" s="200"/>
      <c r="AD70" s="200"/>
      <c r="AE70" s="200"/>
      <c r="AF70" s="320"/>
      <c r="AG70" s="320"/>
      <c r="AH70" s="320"/>
      <c r="AI70" s="320"/>
      <c r="AL70" s="319" t="s">
        <v>924</v>
      </c>
      <c r="AM70" s="319"/>
      <c r="AN70" s="319"/>
      <c r="AO70" s="200"/>
      <c r="AP70" s="200"/>
      <c r="AQ70" s="200"/>
      <c r="AR70" s="320"/>
      <c r="AS70" s="320"/>
      <c r="AT70" s="320"/>
      <c r="AU70" s="320"/>
      <c r="AX70" s="319" t="s">
        <v>924</v>
      </c>
      <c r="AY70" s="319"/>
      <c r="AZ70" s="319"/>
      <c r="BA70" s="200"/>
      <c r="BB70" s="200"/>
      <c r="BC70" s="200"/>
      <c r="BD70" s="320"/>
      <c r="BE70" s="320"/>
      <c r="BF70" s="320"/>
      <c r="BG70" s="320"/>
      <c r="BJ70" s="319" t="s">
        <v>924</v>
      </c>
      <c r="BK70" s="319"/>
      <c r="BL70" s="319"/>
      <c r="BM70" s="200"/>
      <c r="BN70" s="200"/>
      <c r="BO70" s="200"/>
      <c r="BP70" s="320"/>
      <c r="BQ70" s="320"/>
      <c r="BR70" s="320"/>
      <c r="BS70" s="320"/>
      <c r="BV70" s="319" t="s">
        <v>924</v>
      </c>
      <c r="BW70" s="319"/>
      <c r="BX70" s="319"/>
      <c r="BY70" s="200"/>
      <c r="BZ70" s="200"/>
      <c r="CA70" s="200"/>
      <c r="CB70" s="320"/>
      <c r="CC70" s="320"/>
      <c r="CD70" s="320"/>
      <c r="CE70" s="320"/>
      <c r="CH70" s="319" t="s">
        <v>924</v>
      </c>
      <c r="CI70" s="319"/>
      <c r="CJ70" s="319"/>
      <c r="CK70" s="200"/>
      <c r="CL70" s="200"/>
      <c r="CM70" s="200"/>
      <c r="CN70" s="320"/>
      <c r="CO70" s="320"/>
      <c r="CP70" s="320"/>
      <c r="CQ70" s="320"/>
      <c r="CT70" s="319" t="s">
        <v>924</v>
      </c>
      <c r="CU70" s="319"/>
      <c r="CV70" s="319"/>
      <c r="CW70" s="200"/>
      <c r="CX70" s="200"/>
      <c r="CY70" s="200"/>
      <c r="CZ70" s="320"/>
      <c r="DA70" s="320"/>
      <c r="DB70" s="320"/>
      <c r="DC70" s="320"/>
      <c r="DF70" s="319" t="s">
        <v>924</v>
      </c>
      <c r="DG70" s="319"/>
      <c r="DH70" s="319"/>
      <c r="DI70" s="200"/>
      <c r="DJ70" s="200"/>
      <c r="DK70" s="200"/>
      <c r="DL70" s="320"/>
      <c r="DM70" s="320"/>
      <c r="DN70" s="320"/>
      <c r="DO70" s="320"/>
      <c r="DR70"/>
      <c r="DS70"/>
      <c r="DT70"/>
      <c r="DU70"/>
      <c r="DV70"/>
      <c r="DW70"/>
      <c r="DX70"/>
      <c r="DY70"/>
      <c r="DZ70"/>
      <c r="EA70"/>
    </row>
    <row r="71" spans="2:131" s="179" customFormat="1" ht="21.75" customHeight="1">
      <c r="B71" s="319" t="s">
        <v>925</v>
      </c>
      <c r="C71" s="319"/>
      <c r="D71" s="319"/>
      <c r="E71" s="200"/>
      <c r="F71" s="200"/>
      <c r="G71" s="200"/>
      <c r="H71" s="320"/>
      <c r="I71" s="320"/>
      <c r="J71" s="320"/>
      <c r="K71" s="320"/>
      <c r="N71" s="319" t="s">
        <v>925</v>
      </c>
      <c r="O71" s="319"/>
      <c r="P71" s="319"/>
      <c r="Q71" s="200"/>
      <c r="R71" s="200"/>
      <c r="S71" s="200"/>
      <c r="T71" s="320"/>
      <c r="U71" s="320"/>
      <c r="V71" s="320"/>
      <c r="W71" s="320"/>
      <c r="Z71" s="319" t="s">
        <v>925</v>
      </c>
      <c r="AA71" s="319"/>
      <c r="AB71" s="319"/>
      <c r="AC71" s="200"/>
      <c r="AD71" s="200"/>
      <c r="AE71" s="200"/>
      <c r="AF71" s="320"/>
      <c r="AG71" s="320"/>
      <c r="AH71" s="320"/>
      <c r="AI71" s="320"/>
      <c r="AL71" s="319" t="s">
        <v>925</v>
      </c>
      <c r="AM71" s="319"/>
      <c r="AN71" s="319"/>
      <c r="AO71" s="200"/>
      <c r="AP71" s="200"/>
      <c r="AQ71" s="200"/>
      <c r="AR71" s="320"/>
      <c r="AS71" s="320"/>
      <c r="AT71" s="320"/>
      <c r="AU71" s="320"/>
      <c r="AX71" s="319" t="s">
        <v>925</v>
      </c>
      <c r="AY71" s="319"/>
      <c r="AZ71" s="319"/>
      <c r="BA71" s="200"/>
      <c r="BB71" s="200"/>
      <c r="BC71" s="200"/>
      <c r="BD71" s="320"/>
      <c r="BE71" s="320"/>
      <c r="BF71" s="320"/>
      <c r="BG71" s="320"/>
      <c r="BJ71" s="319" t="s">
        <v>925</v>
      </c>
      <c r="BK71" s="319"/>
      <c r="BL71" s="319"/>
      <c r="BM71" s="200"/>
      <c r="BN71" s="200"/>
      <c r="BO71" s="200"/>
      <c r="BP71" s="320"/>
      <c r="BQ71" s="320"/>
      <c r="BR71" s="320"/>
      <c r="BS71" s="320"/>
      <c r="BV71" s="319" t="s">
        <v>925</v>
      </c>
      <c r="BW71" s="319"/>
      <c r="BX71" s="319"/>
      <c r="BY71" s="200"/>
      <c r="BZ71" s="200"/>
      <c r="CA71" s="200"/>
      <c r="CB71" s="320"/>
      <c r="CC71" s="320"/>
      <c r="CD71" s="320"/>
      <c r="CE71" s="320"/>
      <c r="CH71" s="319" t="s">
        <v>925</v>
      </c>
      <c r="CI71" s="319"/>
      <c r="CJ71" s="319"/>
      <c r="CK71" s="200"/>
      <c r="CL71" s="200"/>
      <c r="CM71" s="200"/>
      <c r="CN71" s="320"/>
      <c r="CO71" s="320"/>
      <c r="CP71" s="320"/>
      <c r="CQ71" s="320"/>
      <c r="CT71" s="319" t="s">
        <v>925</v>
      </c>
      <c r="CU71" s="319"/>
      <c r="CV71" s="319"/>
      <c r="CW71" s="200"/>
      <c r="CX71" s="200"/>
      <c r="CY71" s="200"/>
      <c r="CZ71" s="320"/>
      <c r="DA71" s="320"/>
      <c r="DB71" s="320"/>
      <c r="DC71" s="320"/>
      <c r="DF71" s="319" t="s">
        <v>925</v>
      </c>
      <c r="DG71" s="319"/>
      <c r="DH71" s="319"/>
      <c r="DI71" s="200"/>
      <c r="DJ71" s="200"/>
      <c r="DK71" s="200"/>
      <c r="DL71" s="320"/>
      <c r="DM71" s="320"/>
      <c r="DN71" s="320"/>
      <c r="DO71" s="320"/>
      <c r="DR71"/>
      <c r="DS71"/>
      <c r="DT71"/>
      <c r="DU71"/>
      <c r="DV71"/>
      <c r="DW71"/>
      <c r="DX71"/>
      <c r="DY71"/>
      <c r="DZ71"/>
      <c r="EA71"/>
    </row>
    <row r="72" spans="2:131" s="202" customFormat="1" ht="6" customHeight="1">
      <c r="B72" s="201"/>
      <c r="C72" s="201"/>
      <c r="D72" s="201"/>
      <c r="H72" s="201"/>
      <c r="I72" s="201"/>
      <c r="J72" s="201"/>
      <c r="K72" s="201"/>
      <c r="N72" s="201"/>
      <c r="O72" s="201"/>
      <c r="P72" s="201"/>
      <c r="T72" s="201"/>
      <c r="U72" s="201"/>
      <c r="V72" s="201"/>
      <c r="W72" s="201"/>
      <c r="Z72" s="201"/>
      <c r="AA72" s="201"/>
      <c r="AB72" s="201"/>
      <c r="AF72" s="201"/>
      <c r="AG72" s="201"/>
      <c r="AH72" s="201"/>
      <c r="AI72" s="201"/>
      <c r="AL72" s="201"/>
      <c r="AM72" s="201"/>
      <c r="AN72" s="201"/>
      <c r="AR72" s="201"/>
      <c r="AS72" s="201"/>
      <c r="AT72" s="201"/>
      <c r="AU72" s="201"/>
      <c r="AX72" s="201"/>
      <c r="AY72" s="201"/>
      <c r="AZ72" s="201"/>
      <c r="BD72" s="201"/>
      <c r="BE72" s="201"/>
      <c r="BF72" s="201"/>
      <c r="BG72" s="201"/>
      <c r="BJ72" s="201"/>
      <c r="BK72" s="201"/>
      <c r="BL72" s="201"/>
      <c r="BP72" s="201"/>
      <c r="BQ72" s="201"/>
      <c r="BR72" s="201"/>
      <c r="BS72" s="201"/>
      <c r="BV72" s="201"/>
      <c r="BW72" s="201"/>
      <c r="BX72" s="201"/>
      <c r="CB72" s="201"/>
      <c r="CC72" s="201"/>
      <c r="CD72" s="201"/>
      <c r="CE72" s="201"/>
      <c r="CH72" s="201"/>
      <c r="CI72" s="201"/>
      <c r="CJ72" s="201"/>
      <c r="CN72" s="201"/>
      <c r="CO72" s="201"/>
      <c r="CP72" s="201"/>
      <c r="CQ72" s="201"/>
      <c r="CT72" s="201"/>
      <c r="CU72" s="201"/>
      <c r="CV72" s="201"/>
      <c r="CZ72" s="201"/>
      <c r="DA72" s="201"/>
      <c r="DB72" s="201"/>
      <c r="DC72" s="201"/>
      <c r="DF72" s="201"/>
      <c r="DG72" s="201"/>
      <c r="DH72" s="201"/>
      <c r="DL72" s="201"/>
      <c r="DM72" s="201"/>
      <c r="DN72" s="201"/>
      <c r="DO72" s="201"/>
      <c r="DR72"/>
      <c r="DS72"/>
      <c r="DT72"/>
      <c r="DU72"/>
      <c r="DV72"/>
      <c r="DW72"/>
      <c r="DX72"/>
      <c r="DY72"/>
      <c r="DZ72"/>
      <c r="EA72"/>
    </row>
    <row r="73" spans="2:131" ht="12.75" customHeight="1">
      <c r="B73" s="321" t="s">
        <v>926</v>
      </c>
      <c r="C73" s="321"/>
      <c r="D73" s="321"/>
      <c r="E73" s="322"/>
      <c r="F73" s="322"/>
      <c r="G73" s="322"/>
      <c r="H73" s="322"/>
      <c r="I73" s="322"/>
      <c r="J73" s="322"/>
      <c r="K73" s="322"/>
      <c r="N73" s="321" t="s">
        <v>926</v>
      </c>
      <c r="O73" s="321"/>
      <c r="P73" s="321"/>
      <c r="Q73" s="322"/>
      <c r="R73" s="322"/>
      <c r="S73" s="322"/>
      <c r="T73" s="322"/>
      <c r="U73" s="322"/>
      <c r="V73" s="322"/>
      <c r="W73" s="322"/>
      <c r="Z73" s="321" t="s">
        <v>926</v>
      </c>
      <c r="AA73" s="321"/>
      <c r="AB73" s="321"/>
      <c r="AC73" s="322"/>
      <c r="AD73" s="322"/>
      <c r="AE73" s="322"/>
      <c r="AF73" s="322"/>
      <c r="AG73" s="322"/>
      <c r="AH73" s="322"/>
      <c r="AI73" s="322"/>
      <c r="AL73" s="321" t="s">
        <v>926</v>
      </c>
      <c r="AM73" s="321"/>
      <c r="AN73" s="321"/>
      <c r="AO73" s="322"/>
      <c r="AP73" s="322"/>
      <c r="AQ73" s="322"/>
      <c r="AR73" s="322"/>
      <c r="AS73" s="322"/>
      <c r="AT73" s="322"/>
      <c r="AU73" s="322"/>
      <c r="AX73" s="321" t="s">
        <v>926</v>
      </c>
      <c r="AY73" s="321"/>
      <c r="AZ73" s="321"/>
      <c r="BA73" s="322"/>
      <c r="BB73" s="322"/>
      <c r="BC73" s="322"/>
      <c r="BD73" s="322"/>
      <c r="BE73" s="322"/>
      <c r="BF73" s="322"/>
      <c r="BG73" s="322"/>
      <c r="BJ73" s="321" t="s">
        <v>926</v>
      </c>
      <c r="BK73" s="321"/>
      <c r="BL73" s="321"/>
      <c r="BM73" s="322"/>
      <c r="BN73" s="322"/>
      <c r="BO73" s="322"/>
      <c r="BP73" s="322"/>
      <c r="BQ73" s="322"/>
      <c r="BR73" s="322"/>
      <c r="BS73" s="322"/>
      <c r="BV73" s="321" t="s">
        <v>926</v>
      </c>
      <c r="BW73" s="321"/>
      <c r="BX73" s="321"/>
      <c r="BY73" s="322"/>
      <c r="BZ73" s="322"/>
      <c r="CA73" s="322"/>
      <c r="CB73" s="322"/>
      <c r="CC73" s="322"/>
      <c r="CD73" s="322"/>
      <c r="CE73" s="322"/>
      <c r="CH73" s="321" t="s">
        <v>926</v>
      </c>
      <c r="CI73" s="321"/>
      <c r="CJ73" s="321"/>
      <c r="CK73" s="322"/>
      <c r="CL73" s="322"/>
      <c r="CM73" s="322"/>
      <c r="CN73" s="322"/>
      <c r="CO73" s="322"/>
      <c r="CP73" s="322"/>
      <c r="CQ73" s="322"/>
      <c r="CT73" s="321" t="s">
        <v>926</v>
      </c>
      <c r="CU73" s="321"/>
      <c r="CV73" s="321"/>
      <c r="CW73" s="322"/>
      <c r="CX73" s="322"/>
      <c r="CY73" s="322"/>
      <c r="CZ73" s="322"/>
      <c r="DA73" s="322"/>
      <c r="DB73" s="322"/>
      <c r="DC73" s="322"/>
      <c r="DF73" s="321" t="s">
        <v>926</v>
      </c>
      <c r="DG73" s="321"/>
      <c r="DH73" s="321"/>
      <c r="DI73" s="322"/>
      <c r="DJ73" s="322"/>
      <c r="DK73" s="322"/>
      <c r="DL73" s="322"/>
      <c r="DM73" s="322"/>
      <c r="DN73" s="322"/>
      <c r="DO73" s="322"/>
      <c r="DR73"/>
      <c r="DS73"/>
      <c r="DT73"/>
      <c r="DU73"/>
      <c r="DV73"/>
      <c r="DW73"/>
      <c r="DX73"/>
      <c r="DY73"/>
      <c r="DZ73"/>
      <c r="EA73"/>
    </row>
    <row r="74" spans="2:131" ht="12.75" customHeight="1">
      <c r="B74" s="321"/>
      <c r="C74" s="321"/>
      <c r="D74" s="321"/>
      <c r="E74" s="322"/>
      <c r="F74" s="322"/>
      <c r="G74" s="322"/>
      <c r="H74" s="322"/>
      <c r="I74" s="322"/>
      <c r="J74" s="322"/>
      <c r="K74" s="322"/>
      <c r="N74" s="321"/>
      <c r="O74" s="321"/>
      <c r="P74" s="321"/>
      <c r="Q74" s="322"/>
      <c r="R74" s="322"/>
      <c r="S74" s="322"/>
      <c r="T74" s="322"/>
      <c r="U74" s="322"/>
      <c r="V74" s="322"/>
      <c r="W74" s="322"/>
      <c r="Z74" s="321"/>
      <c r="AA74" s="321"/>
      <c r="AB74" s="321"/>
      <c r="AC74" s="322"/>
      <c r="AD74" s="322"/>
      <c r="AE74" s="322"/>
      <c r="AF74" s="322"/>
      <c r="AG74" s="322"/>
      <c r="AH74" s="322"/>
      <c r="AI74" s="322"/>
      <c r="AL74" s="321"/>
      <c r="AM74" s="321"/>
      <c r="AN74" s="321"/>
      <c r="AO74" s="322"/>
      <c r="AP74" s="322"/>
      <c r="AQ74" s="322"/>
      <c r="AR74" s="322"/>
      <c r="AS74" s="322"/>
      <c r="AT74" s="322"/>
      <c r="AU74" s="322"/>
      <c r="AX74" s="321"/>
      <c r="AY74" s="321"/>
      <c r="AZ74" s="321"/>
      <c r="BA74" s="322"/>
      <c r="BB74" s="322"/>
      <c r="BC74" s="322"/>
      <c r="BD74" s="322"/>
      <c r="BE74" s="322"/>
      <c r="BF74" s="322"/>
      <c r="BG74" s="322"/>
      <c r="BJ74" s="321"/>
      <c r="BK74" s="321"/>
      <c r="BL74" s="321"/>
      <c r="BM74" s="322"/>
      <c r="BN74" s="322"/>
      <c r="BO74" s="322"/>
      <c r="BP74" s="322"/>
      <c r="BQ74" s="322"/>
      <c r="BR74" s="322"/>
      <c r="BS74" s="322"/>
      <c r="BV74" s="321"/>
      <c r="BW74" s="321"/>
      <c r="BX74" s="321"/>
      <c r="BY74" s="322"/>
      <c r="BZ74" s="322"/>
      <c r="CA74" s="322"/>
      <c r="CB74" s="322"/>
      <c r="CC74" s="322"/>
      <c r="CD74" s="322"/>
      <c r="CE74" s="322"/>
      <c r="CH74" s="321"/>
      <c r="CI74" s="321"/>
      <c r="CJ74" s="321"/>
      <c r="CK74" s="322"/>
      <c r="CL74" s="322"/>
      <c r="CM74" s="322"/>
      <c r="CN74" s="322"/>
      <c r="CO74" s="322"/>
      <c r="CP74" s="322"/>
      <c r="CQ74" s="322"/>
      <c r="CT74" s="321"/>
      <c r="CU74" s="321"/>
      <c r="CV74" s="321"/>
      <c r="CW74" s="322"/>
      <c r="CX74" s="322"/>
      <c r="CY74" s="322"/>
      <c r="CZ74" s="322"/>
      <c r="DA74" s="322"/>
      <c r="DB74" s="322"/>
      <c r="DC74" s="322"/>
      <c r="DF74" s="321"/>
      <c r="DG74" s="321"/>
      <c r="DH74" s="321"/>
      <c r="DI74" s="322"/>
      <c r="DJ74" s="322"/>
      <c r="DK74" s="322"/>
      <c r="DL74" s="322"/>
      <c r="DM74" s="322"/>
      <c r="DN74" s="322"/>
      <c r="DO74" s="322"/>
      <c r="DR74"/>
      <c r="DS74"/>
      <c r="DT74"/>
      <c r="DU74"/>
      <c r="DV74"/>
      <c r="DW74"/>
      <c r="DX74"/>
      <c r="DY74"/>
      <c r="DZ74"/>
      <c r="EA74"/>
    </row>
    <row r="75" spans="2:131" ht="12.75" customHeight="1">
      <c r="B75" s="321"/>
      <c r="C75" s="321"/>
      <c r="D75" s="321"/>
      <c r="E75" s="322"/>
      <c r="F75" s="322"/>
      <c r="G75" s="322"/>
      <c r="H75" s="322"/>
      <c r="I75" s="322"/>
      <c r="J75" s="322"/>
      <c r="K75" s="322"/>
      <c r="N75" s="321"/>
      <c r="O75" s="321"/>
      <c r="P75" s="321"/>
      <c r="Q75" s="322"/>
      <c r="R75" s="322"/>
      <c r="S75" s="322"/>
      <c r="T75" s="322"/>
      <c r="U75" s="322"/>
      <c r="V75" s="322"/>
      <c r="W75" s="322"/>
      <c r="Z75" s="321"/>
      <c r="AA75" s="321"/>
      <c r="AB75" s="321"/>
      <c r="AC75" s="322"/>
      <c r="AD75" s="322"/>
      <c r="AE75" s="322"/>
      <c r="AF75" s="322"/>
      <c r="AG75" s="322"/>
      <c r="AH75" s="322"/>
      <c r="AI75" s="322"/>
      <c r="AL75" s="321"/>
      <c r="AM75" s="321"/>
      <c r="AN75" s="321"/>
      <c r="AO75" s="322"/>
      <c r="AP75" s="322"/>
      <c r="AQ75" s="322"/>
      <c r="AR75" s="322"/>
      <c r="AS75" s="322"/>
      <c r="AT75" s="322"/>
      <c r="AU75" s="322"/>
      <c r="AX75" s="321"/>
      <c r="AY75" s="321"/>
      <c r="AZ75" s="321"/>
      <c r="BA75" s="322"/>
      <c r="BB75" s="322"/>
      <c r="BC75" s="322"/>
      <c r="BD75" s="322"/>
      <c r="BE75" s="322"/>
      <c r="BF75" s="322"/>
      <c r="BG75" s="322"/>
      <c r="BJ75" s="321"/>
      <c r="BK75" s="321"/>
      <c r="BL75" s="321"/>
      <c r="BM75" s="322"/>
      <c r="BN75" s="322"/>
      <c r="BO75" s="322"/>
      <c r="BP75" s="322"/>
      <c r="BQ75" s="322"/>
      <c r="BR75" s="322"/>
      <c r="BS75" s="322"/>
      <c r="BV75" s="321"/>
      <c r="BW75" s="321"/>
      <c r="BX75" s="321"/>
      <c r="BY75" s="322"/>
      <c r="BZ75" s="322"/>
      <c r="CA75" s="322"/>
      <c r="CB75" s="322"/>
      <c r="CC75" s="322"/>
      <c r="CD75" s="322"/>
      <c r="CE75" s="322"/>
      <c r="CH75" s="321"/>
      <c r="CI75" s="321"/>
      <c r="CJ75" s="321"/>
      <c r="CK75" s="322"/>
      <c r="CL75" s="322"/>
      <c r="CM75" s="322"/>
      <c r="CN75" s="322"/>
      <c r="CO75" s="322"/>
      <c r="CP75" s="322"/>
      <c r="CQ75" s="322"/>
      <c r="CT75" s="321"/>
      <c r="CU75" s="321"/>
      <c r="CV75" s="321"/>
      <c r="CW75" s="322"/>
      <c r="CX75" s="322"/>
      <c r="CY75" s="322"/>
      <c r="CZ75" s="322"/>
      <c r="DA75" s="322"/>
      <c r="DB75" s="322"/>
      <c r="DC75" s="322"/>
      <c r="DF75" s="321"/>
      <c r="DG75" s="321"/>
      <c r="DH75" s="321"/>
      <c r="DI75" s="322"/>
      <c r="DJ75" s="322"/>
      <c r="DK75" s="322"/>
      <c r="DL75" s="322"/>
      <c r="DM75" s="322"/>
      <c r="DN75" s="322"/>
      <c r="DO75" s="322"/>
      <c r="DR75"/>
      <c r="DS75"/>
      <c r="DT75"/>
      <c r="DU75"/>
      <c r="DV75"/>
      <c r="DW75"/>
      <c r="DX75"/>
      <c r="DY75"/>
      <c r="DZ75"/>
      <c r="EA75"/>
    </row>
    <row r="76" spans="2:131" ht="12.75" customHeight="1">
      <c r="B76" s="321"/>
      <c r="C76" s="321"/>
      <c r="D76" s="321"/>
      <c r="E76" s="322"/>
      <c r="F76" s="322"/>
      <c r="G76" s="322"/>
      <c r="H76" s="322"/>
      <c r="I76" s="322"/>
      <c r="J76" s="322"/>
      <c r="K76" s="322"/>
      <c r="N76" s="321"/>
      <c r="O76" s="321"/>
      <c r="P76" s="321"/>
      <c r="Q76" s="322"/>
      <c r="R76" s="322"/>
      <c r="S76" s="322"/>
      <c r="T76" s="322"/>
      <c r="U76" s="322"/>
      <c r="V76" s="322"/>
      <c r="W76" s="322"/>
      <c r="Z76" s="321"/>
      <c r="AA76" s="321"/>
      <c r="AB76" s="321"/>
      <c r="AC76" s="322"/>
      <c r="AD76" s="322"/>
      <c r="AE76" s="322"/>
      <c r="AF76" s="322"/>
      <c r="AG76" s="322"/>
      <c r="AH76" s="322"/>
      <c r="AI76" s="322"/>
      <c r="AL76" s="321"/>
      <c r="AM76" s="321"/>
      <c r="AN76" s="321"/>
      <c r="AO76" s="322"/>
      <c r="AP76" s="322"/>
      <c r="AQ76" s="322"/>
      <c r="AR76" s="322"/>
      <c r="AS76" s="322"/>
      <c r="AT76" s="322"/>
      <c r="AU76" s="322"/>
      <c r="AX76" s="321"/>
      <c r="AY76" s="321"/>
      <c r="AZ76" s="321"/>
      <c r="BA76" s="322"/>
      <c r="BB76" s="322"/>
      <c r="BC76" s="322"/>
      <c r="BD76" s="322"/>
      <c r="BE76" s="322"/>
      <c r="BF76" s="322"/>
      <c r="BG76" s="322"/>
      <c r="BJ76" s="321"/>
      <c r="BK76" s="321"/>
      <c r="BL76" s="321"/>
      <c r="BM76" s="322"/>
      <c r="BN76" s="322"/>
      <c r="BO76" s="322"/>
      <c r="BP76" s="322"/>
      <c r="BQ76" s="322"/>
      <c r="BR76" s="322"/>
      <c r="BS76" s="322"/>
      <c r="BV76" s="321"/>
      <c r="BW76" s="321"/>
      <c r="BX76" s="321"/>
      <c r="BY76" s="322"/>
      <c r="BZ76" s="322"/>
      <c r="CA76" s="322"/>
      <c r="CB76" s="322"/>
      <c r="CC76" s="322"/>
      <c r="CD76" s="322"/>
      <c r="CE76" s="322"/>
      <c r="CH76" s="321"/>
      <c r="CI76" s="321"/>
      <c r="CJ76" s="321"/>
      <c r="CK76" s="322"/>
      <c r="CL76" s="322"/>
      <c r="CM76" s="322"/>
      <c r="CN76" s="322"/>
      <c r="CO76" s="322"/>
      <c r="CP76" s="322"/>
      <c r="CQ76" s="322"/>
      <c r="CT76" s="321"/>
      <c r="CU76" s="321"/>
      <c r="CV76" s="321"/>
      <c r="CW76" s="322"/>
      <c r="CX76" s="322"/>
      <c r="CY76" s="322"/>
      <c r="CZ76" s="322"/>
      <c r="DA76" s="322"/>
      <c r="DB76" s="322"/>
      <c r="DC76" s="322"/>
      <c r="DF76" s="321"/>
      <c r="DG76" s="321"/>
      <c r="DH76" s="321"/>
      <c r="DI76" s="322"/>
      <c r="DJ76" s="322"/>
      <c r="DK76" s="322"/>
      <c r="DL76" s="322"/>
      <c r="DM76" s="322"/>
      <c r="DN76" s="322"/>
      <c r="DO76" s="322"/>
      <c r="DR76"/>
      <c r="DS76"/>
      <c r="DT76"/>
      <c r="DU76"/>
      <c r="DV76"/>
      <c r="DW76"/>
      <c r="DX76"/>
      <c r="DY76"/>
      <c r="DZ76"/>
      <c r="EA76"/>
    </row>
    <row r="77" spans="2:131" ht="5.25" customHeight="1">
      <c r="DR77"/>
      <c r="DS77"/>
      <c r="DT77"/>
      <c r="DU77"/>
      <c r="DV77"/>
      <c r="DW77"/>
      <c r="DX77"/>
      <c r="DY77"/>
      <c r="DZ77"/>
      <c r="EA77"/>
    </row>
    <row r="78" spans="2:131" ht="18.75" customHeight="1">
      <c r="E78" s="323" t="s">
        <v>927</v>
      </c>
      <c r="F78" s="323"/>
      <c r="G78" s="324"/>
      <c r="H78" s="324"/>
      <c r="I78" s="324"/>
      <c r="Q78" s="323" t="s">
        <v>927</v>
      </c>
      <c r="R78" s="323"/>
      <c r="S78" s="324"/>
      <c r="T78" s="324"/>
      <c r="U78" s="324"/>
      <c r="AC78" s="323" t="s">
        <v>927</v>
      </c>
      <c r="AD78" s="323"/>
      <c r="AE78" s="324"/>
      <c r="AF78" s="324"/>
      <c r="AG78" s="324"/>
      <c r="AO78" s="323" t="s">
        <v>927</v>
      </c>
      <c r="AP78" s="323"/>
      <c r="AQ78" s="324"/>
      <c r="AR78" s="324"/>
      <c r="AS78" s="324"/>
      <c r="BA78" s="323" t="s">
        <v>927</v>
      </c>
      <c r="BB78" s="323"/>
      <c r="BC78" s="324"/>
      <c r="BD78" s="324"/>
      <c r="BE78" s="324"/>
      <c r="BM78" s="323" t="s">
        <v>927</v>
      </c>
      <c r="BN78" s="323"/>
      <c r="BO78" s="324"/>
      <c r="BP78" s="324"/>
      <c r="BQ78" s="324"/>
      <c r="BY78" s="323" t="s">
        <v>927</v>
      </c>
      <c r="BZ78" s="323"/>
      <c r="CA78" s="324"/>
      <c r="CB78" s="324"/>
      <c r="CC78" s="324"/>
      <c r="CK78" s="323" t="s">
        <v>927</v>
      </c>
      <c r="CL78" s="323"/>
      <c r="CM78" s="324"/>
      <c r="CN78" s="324"/>
      <c r="CO78" s="324"/>
      <c r="CW78" s="323" t="s">
        <v>927</v>
      </c>
      <c r="CX78" s="323"/>
      <c r="CY78" s="324"/>
      <c r="CZ78" s="324"/>
      <c r="DA78" s="324"/>
      <c r="DI78" s="323" t="s">
        <v>927</v>
      </c>
      <c r="DJ78" s="323"/>
      <c r="DK78" s="324"/>
      <c r="DL78" s="324"/>
      <c r="DM78" s="324"/>
      <c r="DR78"/>
      <c r="DS78"/>
      <c r="DT78"/>
      <c r="DU78"/>
      <c r="DV78"/>
      <c r="DW78"/>
      <c r="DX78"/>
      <c r="DY78"/>
      <c r="DZ78"/>
      <c r="EA78"/>
    </row>
    <row r="79" spans="2:131" ht="18.75" customHeight="1">
      <c r="E79" s="323" t="s">
        <v>928</v>
      </c>
      <c r="F79" s="323"/>
      <c r="G79" s="325"/>
      <c r="H79" s="325"/>
      <c r="I79" s="325"/>
      <c r="Q79" s="323" t="s">
        <v>928</v>
      </c>
      <c r="R79" s="323"/>
      <c r="S79" s="325"/>
      <c r="T79" s="325"/>
      <c r="U79" s="325"/>
      <c r="AC79" s="323" t="s">
        <v>928</v>
      </c>
      <c r="AD79" s="323"/>
      <c r="AE79" s="325"/>
      <c r="AF79" s="325"/>
      <c r="AG79" s="325"/>
      <c r="AO79" s="323" t="s">
        <v>928</v>
      </c>
      <c r="AP79" s="323"/>
      <c r="AQ79" s="325"/>
      <c r="AR79" s="325"/>
      <c r="AS79" s="325"/>
      <c r="BA79" s="323" t="s">
        <v>928</v>
      </c>
      <c r="BB79" s="323"/>
      <c r="BC79" s="325"/>
      <c r="BD79" s="325"/>
      <c r="BE79" s="325"/>
      <c r="BM79" s="323" t="s">
        <v>928</v>
      </c>
      <c r="BN79" s="323"/>
      <c r="BO79" s="325"/>
      <c r="BP79" s="325"/>
      <c r="BQ79" s="325"/>
      <c r="BY79" s="323" t="s">
        <v>928</v>
      </c>
      <c r="BZ79" s="323"/>
      <c r="CA79" s="325"/>
      <c r="CB79" s="325"/>
      <c r="CC79" s="325"/>
      <c r="CK79" s="323" t="s">
        <v>928</v>
      </c>
      <c r="CL79" s="323"/>
      <c r="CM79" s="325"/>
      <c r="CN79" s="325"/>
      <c r="CO79" s="325"/>
      <c r="CW79" s="323" t="s">
        <v>928</v>
      </c>
      <c r="CX79" s="323"/>
      <c r="CY79" s="325"/>
      <c r="CZ79" s="325"/>
      <c r="DA79" s="325"/>
      <c r="DI79" s="323" t="s">
        <v>928</v>
      </c>
      <c r="DJ79" s="323"/>
      <c r="DK79" s="325"/>
      <c r="DL79" s="325"/>
      <c r="DM79" s="325"/>
      <c r="DR79"/>
      <c r="DS79"/>
      <c r="DT79"/>
      <c r="DU79"/>
      <c r="DV79"/>
      <c r="DW79"/>
      <c r="DX79"/>
      <c r="DY79"/>
      <c r="DZ79"/>
      <c r="EA79"/>
    </row>
    <row r="80" spans="2:131" ht="18.75" customHeight="1">
      <c r="E80" s="323" t="s">
        <v>929</v>
      </c>
      <c r="F80" s="323"/>
      <c r="G80" s="325"/>
      <c r="H80" s="325"/>
      <c r="I80" s="325"/>
      <c r="Q80" s="323" t="s">
        <v>929</v>
      </c>
      <c r="R80" s="323"/>
      <c r="S80" s="325"/>
      <c r="T80" s="325"/>
      <c r="U80" s="325"/>
      <c r="AC80" s="323" t="s">
        <v>929</v>
      </c>
      <c r="AD80" s="323"/>
      <c r="AE80" s="325"/>
      <c r="AF80" s="325"/>
      <c r="AG80" s="325"/>
      <c r="AO80" s="323" t="s">
        <v>929</v>
      </c>
      <c r="AP80" s="323"/>
      <c r="AQ80" s="325"/>
      <c r="AR80" s="325"/>
      <c r="AS80" s="325"/>
      <c r="BA80" s="323" t="s">
        <v>929</v>
      </c>
      <c r="BB80" s="323"/>
      <c r="BC80" s="325"/>
      <c r="BD80" s="325"/>
      <c r="BE80" s="325"/>
      <c r="BM80" s="323" t="s">
        <v>929</v>
      </c>
      <c r="BN80" s="323"/>
      <c r="BO80" s="325"/>
      <c r="BP80" s="325"/>
      <c r="BQ80" s="325"/>
      <c r="BY80" s="323" t="s">
        <v>929</v>
      </c>
      <c r="BZ80" s="323"/>
      <c r="CA80" s="325"/>
      <c r="CB80" s="325"/>
      <c r="CC80" s="325"/>
      <c r="CK80" s="323" t="s">
        <v>929</v>
      </c>
      <c r="CL80" s="323"/>
      <c r="CM80" s="325"/>
      <c r="CN80" s="325"/>
      <c r="CO80" s="325"/>
      <c r="CW80" s="323" t="s">
        <v>929</v>
      </c>
      <c r="CX80" s="323"/>
      <c r="CY80" s="325"/>
      <c r="CZ80" s="325"/>
      <c r="DA80" s="325"/>
      <c r="DI80" s="323" t="s">
        <v>929</v>
      </c>
      <c r="DJ80" s="323"/>
      <c r="DK80" s="325"/>
      <c r="DL80" s="325"/>
      <c r="DM80" s="325"/>
      <c r="DR80"/>
      <c r="DS80"/>
      <c r="DT80"/>
      <c r="DU80"/>
      <c r="DV80"/>
      <c r="DW80"/>
      <c r="DX80"/>
      <c r="DY80"/>
      <c r="DZ80"/>
      <c r="EA80"/>
    </row>
    <row r="81" spans="2:132" ht="9.75" customHeight="1">
      <c r="DR81"/>
      <c r="DS81"/>
      <c r="DT81"/>
      <c r="DU81"/>
      <c r="DV81"/>
      <c r="DW81"/>
      <c r="DX81"/>
      <c r="DY81"/>
      <c r="DZ81"/>
      <c r="EA81"/>
    </row>
    <row r="82" spans="2:132" ht="9.75" customHeight="1">
      <c r="DR82"/>
      <c r="DS82"/>
      <c r="DT82"/>
      <c r="DU82"/>
      <c r="DV82"/>
      <c r="DW82"/>
      <c r="DX82"/>
      <c r="DY82"/>
      <c r="DZ82"/>
      <c r="EA82"/>
    </row>
    <row r="83" spans="2:132" s="179" customFormat="1" ht="6" customHeight="1">
      <c r="B83" s="176"/>
      <c r="C83" s="177"/>
      <c r="D83" s="177"/>
      <c r="E83" s="177"/>
      <c r="F83" s="177"/>
      <c r="G83" s="177"/>
      <c r="H83" s="177"/>
      <c r="I83" s="177"/>
      <c r="J83" s="177"/>
      <c r="K83" s="178"/>
      <c r="N83" s="176"/>
      <c r="O83" s="177"/>
      <c r="P83" s="177"/>
      <c r="Q83" s="177"/>
      <c r="R83" s="177"/>
      <c r="S83" s="177"/>
      <c r="T83" s="177"/>
      <c r="U83" s="177"/>
      <c r="V83" s="177"/>
      <c r="W83" s="178"/>
      <c r="Z83" s="176"/>
      <c r="AA83" s="177"/>
      <c r="AB83" s="177"/>
      <c r="AC83" s="177"/>
      <c r="AD83" s="177"/>
      <c r="AE83" s="177"/>
      <c r="AF83" s="177"/>
      <c r="AG83" s="177"/>
      <c r="AH83" s="177"/>
      <c r="AI83" s="178"/>
      <c r="AL83" s="176"/>
      <c r="AM83" s="177"/>
      <c r="AN83" s="177"/>
      <c r="AO83" s="177"/>
      <c r="AP83" s="177"/>
      <c r="AQ83" s="177"/>
      <c r="AR83" s="177"/>
      <c r="AS83" s="177"/>
      <c r="AT83" s="177"/>
      <c r="AU83" s="178"/>
      <c r="AX83" s="176"/>
      <c r="AY83" s="177"/>
      <c r="AZ83" s="177"/>
      <c r="BA83" s="177"/>
      <c r="BB83" s="177"/>
      <c r="BC83" s="177"/>
      <c r="BD83" s="177"/>
      <c r="BE83" s="177"/>
      <c r="BF83" s="177"/>
      <c r="BG83" s="178"/>
      <c r="BJ83" s="176"/>
      <c r="BK83" s="177"/>
      <c r="BL83" s="177"/>
      <c r="BM83" s="177"/>
      <c r="BN83" s="177"/>
      <c r="BO83" s="177"/>
      <c r="BP83" s="177"/>
      <c r="BQ83" s="177"/>
      <c r="BR83" s="177"/>
      <c r="BS83" s="178"/>
      <c r="BV83" s="176"/>
      <c r="BW83" s="177"/>
      <c r="BX83" s="177"/>
      <c r="BY83" s="177"/>
      <c r="BZ83" s="177"/>
      <c r="CA83" s="177"/>
      <c r="CB83" s="177"/>
      <c r="CC83" s="177"/>
      <c r="CD83" s="177"/>
      <c r="CE83" s="178"/>
      <c r="CH83" s="176"/>
      <c r="CI83" s="177"/>
      <c r="CJ83" s="177"/>
      <c r="CK83" s="177"/>
      <c r="CL83" s="177"/>
      <c r="CM83" s="177"/>
      <c r="CN83" s="177"/>
      <c r="CO83" s="177"/>
      <c r="CP83" s="177"/>
      <c r="CQ83" s="178"/>
      <c r="CT83" s="176"/>
      <c r="CU83" s="177"/>
      <c r="CV83" s="177"/>
      <c r="CW83" s="177"/>
      <c r="CX83" s="177"/>
      <c r="CY83" s="177"/>
      <c r="CZ83" s="177"/>
      <c r="DA83" s="177"/>
      <c r="DB83" s="177"/>
      <c r="DC83" s="178"/>
      <c r="DF83" s="176"/>
      <c r="DG83" s="177"/>
      <c r="DH83" s="177"/>
      <c r="DI83" s="177"/>
      <c r="DJ83" s="177"/>
      <c r="DK83" s="177"/>
      <c r="DL83" s="177"/>
      <c r="DM83" s="177"/>
      <c r="DN83" s="177"/>
      <c r="DO83" s="178"/>
      <c r="DR83"/>
      <c r="DS83"/>
      <c r="DT83"/>
      <c r="DU83"/>
      <c r="DV83"/>
      <c r="DW83"/>
      <c r="DX83"/>
      <c r="DY83"/>
      <c r="DZ83"/>
      <c r="EA83"/>
    </row>
    <row r="84" spans="2:132" s="179" customFormat="1" ht="18" customHeight="1">
      <c r="B84" s="180"/>
      <c r="C84" s="181"/>
      <c r="D84" s="181"/>
      <c r="E84" s="305" t="s">
        <v>2</v>
      </c>
      <c r="F84" s="305"/>
      <c r="G84" s="305"/>
      <c r="H84" s="305"/>
      <c r="I84" s="182"/>
      <c r="J84" s="182"/>
      <c r="K84" s="183"/>
      <c r="L84" s="182"/>
      <c r="N84" s="180"/>
      <c r="O84" s="181"/>
      <c r="P84" s="181"/>
      <c r="Q84" s="305" t="s">
        <v>2</v>
      </c>
      <c r="R84" s="305"/>
      <c r="S84" s="305"/>
      <c r="T84" s="305"/>
      <c r="U84" s="182"/>
      <c r="V84" s="182"/>
      <c r="W84" s="183"/>
      <c r="X84" s="182"/>
      <c r="Z84" s="180"/>
      <c r="AA84" s="181"/>
      <c r="AB84" s="181"/>
      <c r="AC84" s="305" t="s">
        <v>2</v>
      </c>
      <c r="AD84" s="305"/>
      <c r="AE84" s="305"/>
      <c r="AF84" s="305"/>
      <c r="AG84" s="182"/>
      <c r="AH84" s="182"/>
      <c r="AI84" s="183"/>
      <c r="AJ84" s="182"/>
      <c r="AL84" s="180"/>
      <c r="AM84" s="181"/>
      <c r="AN84" s="181"/>
      <c r="AO84" s="305" t="s">
        <v>2</v>
      </c>
      <c r="AP84" s="305"/>
      <c r="AQ84" s="305"/>
      <c r="AR84" s="305"/>
      <c r="AS84" s="182"/>
      <c r="AT84" s="182"/>
      <c r="AU84" s="183"/>
      <c r="AV84" s="182"/>
      <c r="AX84" s="180"/>
      <c r="AY84" s="181"/>
      <c r="AZ84" s="181"/>
      <c r="BA84" s="305" t="s">
        <v>2</v>
      </c>
      <c r="BB84" s="305"/>
      <c r="BC84" s="305"/>
      <c r="BD84" s="305"/>
      <c r="BE84" s="182"/>
      <c r="BF84" s="182"/>
      <c r="BG84" s="183"/>
      <c r="BH84" s="182"/>
      <c r="BJ84" s="180"/>
      <c r="BK84" s="181"/>
      <c r="BL84" s="181"/>
      <c r="BM84" s="305" t="s">
        <v>2</v>
      </c>
      <c r="BN84" s="305"/>
      <c r="BO84" s="305"/>
      <c r="BP84" s="305"/>
      <c r="BQ84" s="182"/>
      <c r="BR84" s="182"/>
      <c r="BS84" s="183"/>
      <c r="BT84" s="182"/>
      <c r="BV84" s="180"/>
      <c r="BW84" s="181"/>
      <c r="BX84" s="181"/>
      <c r="BY84" s="305" t="s">
        <v>2</v>
      </c>
      <c r="BZ84" s="305"/>
      <c r="CA84" s="305"/>
      <c r="CB84" s="305"/>
      <c r="CC84" s="182"/>
      <c r="CD84" s="182"/>
      <c r="CE84" s="183"/>
      <c r="CF84" s="182"/>
      <c r="CH84" s="180"/>
      <c r="CI84" s="181"/>
      <c r="CJ84" s="181"/>
      <c r="CK84" s="305" t="s">
        <v>2</v>
      </c>
      <c r="CL84" s="305"/>
      <c r="CM84" s="305"/>
      <c r="CN84" s="305"/>
      <c r="CO84" s="182"/>
      <c r="CP84" s="182"/>
      <c r="CQ84" s="183"/>
      <c r="CR84" s="182"/>
      <c r="CT84" s="180"/>
      <c r="CU84" s="181"/>
      <c r="CV84" s="181"/>
      <c r="CW84" s="305" t="s">
        <v>2</v>
      </c>
      <c r="CX84" s="305"/>
      <c r="CY84" s="305"/>
      <c r="CZ84" s="305"/>
      <c r="DA84" s="182"/>
      <c r="DB84" s="182"/>
      <c r="DC84" s="183"/>
      <c r="DD84" s="182"/>
      <c r="DF84" s="180"/>
      <c r="DG84" s="181"/>
      <c r="DH84" s="181"/>
      <c r="DI84" s="305" t="s">
        <v>2</v>
      </c>
      <c r="DJ84" s="305"/>
      <c r="DK84" s="305"/>
      <c r="DL84" s="305"/>
      <c r="DM84" s="182"/>
      <c r="DN84" s="182"/>
      <c r="DO84" s="183"/>
      <c r="DP84" s="182"/>
      <c r="DR84"/>
      <c r="DS84"/>
      <c r="DT84"/>
      <c r="DU84"/>
      <c r="DV84"/>
      <c r="DW84"/>
      <c r="DX84"/>
      <c r="DY84"/>
      <c r="DZ84"/>
      <c r="EA84"/>
      <c r="EB84" s="182"/>
    </row>
    <row r="85" spans="2:132" s="179" customFormat="1" ht="18" customHeight="1">
      <c r="B85" s="180"/>
      <c r="C85" s="181"/>
      <c r="D85" s="181"/>
      <c r="E85" s="306" t="s">
        <v>910</v>
      </c>
      <c r="F85" s="306"/>
      <c r="G85" s="306"/>
      <c r="H85" s="306"/>
      <c r="I85" s="184"/>
      <c r="J85" s="184"/>
      <c r="K85" s="185"/>
      <c r="L85" s="184"/>
      <c r="N85" s="180"/>
      <c r="O85" s="181"/>
      <c r="P85" s="181"/>
      <c r="Q85" s="306" t="s">
        <v>910</v>
      </c>
      <c r="R85" s="306"/>
      <c r="S85" s="306"/>
      <c r="T85" s="306"/>
      <c r="U85" s="184"/>
      <c r="V85" s="184"/>
      <c r="W85" s="185"/>
      <c r="X85" s="184"/>
      <c r="Z85" s="180"/>
      <c r="AA85" s="181"/>
      <c r="AB85" s="181"/>
      <c r="AC85" s="306" t="s">
        <v>910</v>
      </c>
      <c r="AD85" s="306"/>
      <c r="AE85" s="306"/>
      <c r="AF85" s="306"/>
      <c r="AG85" s="184"/>
      <c r="AH85" s="184"/>
      <c r="AI85" s="185"/>
      <c r="AJ85" s="184"/>
      <c r="AL85" s="180"/>
      <c r="AM85" s="181"/>
      <c r="AN85" s="181"/>
      <c r="AO85" s="306" t="s">
        <v>910</v>
      </c>
      <c r="AP85" s="306"/>
      <c r="AQ85" s="306"/>
      <c r="AR85" s="306"/>
      <c r="AS85" s="184"/>
      <c r="AT85" s="184"/>
      <c r="AU85" s="185"/>
      <c r="AV85" s="184"/>
      <c r="AX85" s="180"/>
      <c r="AY85" s="181"/>
      <c r="AZ85" s="181"/>
      <c r="BA85" s="306" t="s">
        <v>910</v>
      </c>
      <c r="BB85" s="306"/>
      <c r="BC85" s="306"/>
      <c r="BD85" s="306"/>
      <c r="BE85" s="184"/>
      <c r="BF85" s="184"/>
      <c r="BG85" s="185"/>
      <c r="BH85" s="184"/>
      <c r="BJ85" s="180"/>
      <c r="BK85" s="181"/>
      <c r="BL85" s="181"/>
      <c r="BM85" s="306" t="s">
        <v>910</v>
      </c>
      <c r="BN85" s="306"/>
      <c r="BO85" s="306"/>
      <c r="BP85" s="306"/>
      <c r="BQ85" s="184"/>
      <c r="BR85" s="184"/>
      <c r="BS85" s="185"/>
      <c r="BT85" s="184"/>
      <c r="BV85" s="180"/>
      <c r="BW85" s="181"/>
      <c r="BX85" s="181"/>
      <c r="BY85" s="306" t="s">
        <v>910</v>
      </c>
      <c r="BZ85" s="306"/>
      <c r="CA85" s="306"/>
      <c r="CB85" s="306"/>
      <c r="CC85" s="184"/>
      <c r="CD85" s="184"/>
      <c r="CE85" s="185"/>
      <c r="CF85" s="184"/>
      <c r="CH85" s="180"/>
      <c r="CI85" s="181"/>
      <c r="CJ85" s="181"/>
      <c r="CK85" s="306" t="s">
        <v>910</v>
      </c>
      <c r="CL85" s="306"/>
      <c r="CM85" s="306"/>
      <c r="CN85" s="306"/>
      <c r="CO85" s="184"/>
      <c r="CP85" s="184"/>
      <c r="CQ85" s="185"/>
      <c r="CR85" s="184"/>
      <c r="CT85" s="180"/>
      <c r="CU85" s="181"/>
      <c r="CV85" s="181"/>
      <c r="CW85" s="306" t="s">
        <v>910</v>
      </c>
      <c r="CX85" s="306"/>
      <c r="CY85" s="306"/>
      <c r="CZ85" s="306"/>
      <c r="DA85" s="184"/>
      <c r="DB85" s="184"/>
      <c r="DC85" s="185"/>
      <c r="DD85" s="184"/>
      <c r="DF85" s="180"/>
      <c r="DG85" s="181"/>
      <c r="DH85" s="181"/>
      <c r="DI85" s="306" t="s">
        <v>910</v>
      </c>
      <c r="DJ85" s="306"/>
      <c r="DK85" s="306"/>
      <c r="DL85" s="306"/>
      <c r="DM85" s="184"/>
      <c r="DN85" s="184"/>
      <c r="DO85" s="185"/>
      <c r="DP85" s="184"/>
      <c r="DR85"/>
      <c r="DS85"/>
      <c r="DT85"/>
      <c r="DU85"/>
      <c r="DV85"/>
      <c r="DW85"/>
      <c r="DX85"/>
      <c r="DY85"/>
      <c r="DZ85"/>
      <c r="EA85"/>
      <c r="EB85" s="184"/>
    </row>
    <row r="86" spans="2:132" s="179" customFormat="1" ht="4.5" customHeight="1">
      <c r="B86" s="186"/>
      <c r="C86" s="187"/>
      <c r="D86" s="187"/>
      <c r="E86" s="187"/>
      <c r="F86" s="187"/>
      <c r="G86" s="187"/>
      <c r="H86" s="187"/>
      <c r="I86" s="187"/>
      <c r="J86" s="187"/>
      <c r="K86" s="188"/>
      <c r="N86" s="186"/>
      <c r="O86" s="187"/>
      <c r="P86" s="187"/>
      <c r="Q86" s="187"/>
      <c r="R86" s="187"/>
      <c r="S86" s="187"/>
      <c r="T86" s="187"/>
      <c r="U86" s="187"/>
      <c r="V86" s="187"/>
      <c r="W86" s="188"/>
      <c r="Z86" s="186"/>
      <c r="AA86" s="187"/>
      <c r="AB86" s="187"/>
      <c r="AC86" s="187"/>
      <c r="AD86" s="187"/>
      <c r="AE86" s="187"/>
      <c r="AF86" s="187"/>
      <c r="AG86" s="187"/>
      <c r="AH86" s="187"/>
      <c r="AI86" s="188"/>
      <c r="AL86" s="186"/>
      <c r="AM86" s="187"/>
      <c r="AN86" s="187"/>
      <c r="AO86" s="187"/>
      <c r="AP86" s="187"/>
      <c r="AQ86" s="187"/>
      <c r="AR86" s="187"/>
      <c r="AS86" s="187"/>
      <c r="AT86" s="187"/>
      <c r="AU86" s="188"/>
      <c r="AX86" s="186"/>
      <c r="AY86" s="187"/>
      <c r="AZ86" s="187"/>
      <c r="BA86" s="187"/>
      <c r="BB86" s="187"/>
      <c r="BC86" s="187"/>
      <c r="BD86" s="187"/>
      <c r="BE86" s="187"/>
      <c r="BF86" s="187"/>
      <c r="BG86" s="188"/>
      <c r="BJ86" s="186"/>
      <c r="BK86" s="187"/>
      <c r="BL86" s="187"/>
      <c r="BM86" s="187"/>
      <c r="BN86" s="187"/>
      <c r="BO86" s="187"/>
      <c r="BP86" s="187"/>
      <c r="BQ86" s="187"/>
      <c r="BR86" s="187"/>
      <c r="BS86" s="188"/>
      <c r="BV86" s="186"/>
      <c r="BW86" s="187"/>
      <c r="BX86" s="187"/>
      <c r="BY86" s="187"/>
      <c r="BZ86" s="187"/>
      <c r="CA86" s="187"/>
      <c r="CB86" s="187"/>
      <c r="CC86" s="187"/>
      <c r="CD86" s="187"/>
      <c r="CE86" s="188"/>
      <c r="CH86" s="186"/>
      <c r="CI86" s="187"/>
      <c r="CJ86" s="187"/>
      <c r="CK86" s="187"/>
      <c r="CL86" s="187"/>
      <c r="CM86" s="187"/>
      <c r="CN86" s="187"/>
      <c r="CO86" s="187"/>
      <c r="CP86" s="187"/>
      <c r="CQ86" s="188"/>
      <c r="CT86" s="186"/>
      <c r="CU86" s="187"/>
      <c r="CV86" s="187"/>
      <c r="CW86" s="187"/>
      <c r="CX86" s="187"/>
      <c r="CY86" s="187"/>
      <c r="CZ86" s="187"/>
      <c r="DA86" s="187"/>
      <c r="DB86" s="187"/>
      <c r="DC86" s="188"/>
      <c r="DF86" s="186"/>
      <c r="DG86" s="187"/>
      <c r="DH86" s="187"/>
      <c r="DI86" s="187"/>
      <c r="DJ86" s="187"/>
      <c r="DK86" s="187"/>
      <c r="DL86" s="187"/>
      <c r="DM86" s="187"/>
      <c r="DN86" s="187"/>
      <c r="DO86" s="188"/>
      <c r="DR86"/>
      <c r="DS86"/>
      <c r="DT86"/>
      <c r="DU86"/>
      <c r="DV86"/>
      <c r="DW86"/>
      <c r="DX86"/>
      <c r="DY86"/>
      <c r="DZ86"/>
      <c r="EA86"/>
    </row>
    <row r="87" spans="2:132" s="179" customFormat="1" ht="5.25" customHeight="1">
      <c r="DR87"/>
      <c r="DS87"/>
      <c r="DT87"/>
      <c r="DU87"/>
      <c r="DV87"/>
      <c r="DW87"/>
      <c r="DX87"/>
      <c r="DY87"/>
      <c r="DZ87"/>
      <c r="EA87"/>
    </row>
    <row r="88" spans="2:132" s="179" customFormat="1" ht="15" customHeight="1">
      <c r="B88" s="189">
        <v>1</v>
      </c>
      <c r="C88" s="307" t="s">
        <v>911</v>
      </c>
      <c r="D88" s="308"/>
      <c r="E88" s="309" t="s">
        <v>912</v>
      </c>
      <c r="F88" s="309" t="s">
        <v>913</v>
      </c>
      <c r="G88" s="309" t="s">
        <v>914</v>
      </c>
      <c r="H88" s="313" t="s">
        <v>915</v>
      </c>
      <c r="I88" s="313"/>
      <c r="J88" s="313" t="s">
        <v>916</v>
      </c>
      <c r="K88" s="313"/>
      <c r="N88" s="189">
        <v>2</v>
      </c>
      <c r="O88" s="307" t="s">
        <v>911</v>
      </c>
      <c r="P88" s="308"/>
      <c r="Q88" s="309" t="s">
        <v>912</v>
      </c>
      <c r="R88" s="309" t="s">
        <v>913</v>
      </c>
      <c r="S88" s="309" t="s">
        <v>914</v>
      </c>
      <c r="T88" s="313" t="s">
        <v>915</v>
      </c>
      <c r="U88" s="313"/>
      <c r="V88" s="313" t="s">
        <v>916</v>
      </c>
      <c r="W88" s="313"/>
      <c r="Z88" s="189">
        <v>3</v>
      </c>
      <c r="AA88" s="307" t="s">
        <v>911</v>
      </c>
      <c r="AB88" s="308"/>
      <c r="AC88" s="309" t="s">
        <v>912</v>
      </c>
      <c r="AD88" s="309" t="s">
        <v>913</v>
      </c>
      <c r="AE88" s="309" t="s">
        <v>914</v>
      </c>
      <c r="AF88" s="313" t="s">
        <v>915</v>
      </c>
      <c r="AG88" s="313"/>
      <c r="AH88" s="313" t="s">
        <v>916</v>
      </c>
      <c r="AI88" s="313"/>
      <c r="AL88" s="189">
        <v>4</v>
      </c>
      <c r="AM88" s="307" t="s">
        <v>911</v>
      </c>
      <c r="AN88" s="308"/>
      <c r="AO88" s="309" t="s">
        <v>912</v>
      </c>
      <c r="AP88" s="309" t="s">
        <v>913</v>
      </c>
      <c r="AQ88" s="309" t="s">
        <v>914</v>
      </c>
      <c r="AR88" s="313" t="s">
        <v>915</v>
      </c>
      <c r="AS88" s="313"/>
      <c r="AT88" s="313" t="s">
        <v>916</v>
      </c>
      <c r="AU88" s="313"/>
      <c r="AX88" s="189">
        <v>5</v>
      </c>
      <c r="AY88" s="307" t="s">
        <v>911</v>
      </c>
      <c r="AZ88" s="308"/>
      <c r="BA88" s="309" t="s">
        <v>912</v>
      </c>
      <c r="BB88" s="309" t="s">
        <v>913</v>
      </c>
      <c r="BC88" s="309" t="s">
        <v>914</v>
      </c>
      <c r="BD88" s="313" t="s">
        <v>915</v>
      </c>
      <c r="BE88" s="313"/>
      <c r="BF88" s="313" t="s">
        <v>916</v>
      </c>
      <c r="BG88" s="313"/>
      <c r="BJ88" s="189">
        <v>6</v>
      </c>
      <c r="BK88" s="307" t="s">
        <v>911</v>
      </c>
      <c r="BL88" s="308"/>
      <c r="BM88" s="309" t="s">
        <v>912</v>
      </c>
      <c r="BN88" s="309" t="s">
        <v>913</v>
      </c>
      <c r="BO88" s="309" t="s">
        <v>914</v>
      </c>
      <c r="BP88" s="313" t="s">
        <v>915</v>
      </c>
      <c r="BQ88" s="313"/>
      <c r="BR88" s="313" t="s">
        <v>916</v>
      </c>
      <c r="BS88" s="313"/>
      <c r="BV88" s="189">
        <v>7</v>
      </c>
      <c r="BW88" s="307" t="s">
        <v>911</v>
      </c>
      <c r="BX88" s="308"/>
      <c r="BY88" s="309" t="s">
        <v>912</v>
      </c>
      <c r="BZ88" s="309" t="s">
        <v>913</v>
      </c>
      <c r="CA88" s="309" t="s">
        <v>914</v>
      </c>
      <c r="CB88" s="313" t="s">
        <v>915</v>
      </c>
      <c r="CC88" s="313"/>
      <c r="CD88" s="313" t="s">
        <v>916</v>
      </c>
      <c r="CE88" s="313"/>
      <c r="CH88" s="189">
        <v>8</v>
      </c>
      <c r="CI88" s="307" t="s">
        <v>911</v>
      </c>
      <c r="CJ88" s="308"/>
      <c r="CK88" s="309" t="s">
        <v>912</v>
      </c>
      <c r="CL88" s="309" t="s">
        <v>913</v>
      </c>
      <c r="CM88" s="309" t="s">
        <v>914</v>
      </c>
      <c r="CN88" s="313" t="s">
        <v>915</v>
      </c>
      <c r="CO88" s="313"/>
      <c r="CP88" s="313" t="s">
        <v>916</v>
      </c>
      <c r="CQ88" s="313"/>
      <c r="CT88" s="189">
        <v>9</v>
      </c>
      <c r="CU88" s="307" t="s">
        <v>911</v>
      </c>
      <c r="CV88" s="308"/>
      <c r="CW88" s="309" t="s">
        <v>912</v>
      </c>
      <c r="CX88" s="309" t="s">
        <v>913</v>
      </c>
      <c r="CY88" s="309" t="s">
        <v>914</v>
      </c>
      <c r="CZ88" s="313" t="s">
        <v>915</v>
      </c>
      <c r="DA88" s="313"/>
      <c r="DB88" s="313" t="s">
        <v>916</v>
      </c>
      <c r="DC88" s="313"/>
      <c r="DF88" s="189">
        <v>10</v>
      </c>
      <c r="DG88" s="307" t="s">
        <v>911</v>
      </c>
      <c r="DH88" s="308"/>
      <c r="DI88" s="309" t="s">
        <v>912</v>
      </c>
      <c r="DJ88" s="309" t="s">
        <v>913</v>
      </c>
      <c r="DK88" s="309" t="s">
        <v>914</v>
      </c>
      <c r="DL88" s="313" t="s">
        <v>915</v>
      </c>
      <c r="DM88" s="313"/>
      <c r="DN88" s="313" t="s">
        <v>916</v>
      </c>
      <c r="DO88" s="313"/>
      <c r="DR88"/>
      <c r="DS88"/>
      <c r="DT88"/>
      <c r="DU88"/>
      <c r="DV88"/>
      <c r="DW88"/>
      <c r="DX88"/>
      <c r="DY88"/>
      <c r="DZ88"/>
      <c r="EA88"/>
    </row>
    <row r="89" spans="2:132" s="179" customFormat="1" ht="15" customHeight="1" thickBot="1">
      <c r="B89" s="326" t="s">
        <v>917</v>
      </c>
      <c r="C89" s="327"/>
      <c r="D89" s="190">
        <v>0.41666666666666669</v>
      </c>
      <c r="E89" s="310"/>
      <c r="F89" s="310"/>
      <c r="G89" s="310"/>
      <c r="H89" s="314"/>
      <c r="I89" s="314"/>
      <c r="J89" s="314"/>
      <c r="K89" s="314"/>
      <c r="N89" s="315" t="s">
        <v>917</v>
      </c>
      <c r="O89" s="316"/>
      <c r="P89" s="190">
        <v>0.4513888888888889</v>
      </c>
      <c r="Q89" s="310"/>
      <c r="R89" s="310"/>
      <c r="S89" s="310"/>
      <c r="T89" s="314"/>
      <c r="U89" s="314"/>
      <c r="V89" s="314"/>
      <c r="W89" s="314"/>
      <c r="Z89" s="315" t="s">
        <v>917</v>
      </c>
      <c r="AA89" s="316"/>
      <c r="AB89" s="190">
        <v>0.4861111111111111</v>
      </c>
      <c r="AC89" s="310"/>
      <c r="AD89" s="310"/>
      <c r="AE89" s="310"/>
      <c r="AF89" s="314"/>
      <c r="AG89" s="314"/>
      <c r="AH89" s="314"/>
      <c r="AI89" s="314"/>
      <c r="AL89" s="315" t="s">
        <v>917</v>
      </c>
      <c r="AM89" s="316"/>
      <c r="AN89" s="190">
        <v>0.52083333333333337</v>
      </c>
      <c r="AO89" s="310"/>
      <c r="AP89" s="310"/>
      <c r="AQ89" s="310"/>
      <c r="AR89" s="314"/>
      <c r="AS89" s="314"/>
      <c r="AT89" s="314"/>
      <c r="AU89" s="314"/>
      <c r="AX89" s="315" t="s">
        <v>917</v>
      </c>
      <c r="AY89" s="316"/>
      <c r="AZ89" s="190">
        <v>0.55555555555555558</v>
      </c>
      <c r="BA89" s="310"/>
      <c r="BB89" s="310"/>
      <c r="BC89" s="310"/>
      <c r="BD89" s="314"/>
      <c r="BE89" s="314"/>
      <c r="BF89" s="314"/>
      <c r="BG89" s="314"/>
      <c r="BJ89" s="315" t="s">
        <v>917</v>
      </c>
      <c r="BK89" s="316"/>
      <c r="BL89" s="190">
        <v>0.59027777777777779</v>
      </c>
      <c r="BM89" s="310"/>
      <c r="BN89" s="310"/>
      <c r="BO89" s="310"/>
      <c r="BP89" s="314"/>
      <c r="BQ89" s="314"/>
      <c r="BR89" s="314"/>
      <c r="BS89" s="314"/>
      <c r="BV89" s="315" t="s">
        <v>917</v>
      </c>
      <c r="BW89" s="316"/>
      <c r="BX89" s="190">
        <v>0.625</v>
      </c>
      <c r="BY89" s="310"/>
      <c r="BZ89" s="310"/>
      <c r="CA89" s="310"/>
      <c r="CB89" s="314"/>
      <c r="CC89" s="314"/>
      <c r="CD89" s="314"/>
      <c r="CE89" s="314"/>
      <c r="CH89" s="315" t="s">
        <v>917</v>
      </c>
      <c r="CI89" s="316"/>
      <c r="CJ89" s="190">
        <v>0.66666666666666663</v>
      </c>
      <c r="CK89" s="310"/>
      <c r="CL89" s="310"/>
      <c r="CM89" s="310"/>
      <c r="CN89" s="314"/>
      <c r="CO89" s="314"/>
      <c r="CP89" s="314"/>
      <c r="CQ89" s="314"/>
      <c r="CT89" s="315" t="s">
        <v>917</v>
      </c>
      <c r="CU89" s="316"/>
      <c r="CV89" s="190">
        <v>0.70833333333333337</v>
      </c>
      <c r="CW89" s="310"/>
      <c r="CX89" s="310"/>
      <c r="CY89" s="310"/>
      <c r="CZ89" s="314"/>
      <c r="DA89" s="314"/>
      <c r="DB89" s="314"/>
      <c r="DC89" s="314"/>
      <c r="DF89" s="315" t="s">
        <v>917</v>
      </c>
      <c r="DG89" s="316"/>
      <c r="DH89" s="190">
        <v>0.75</v>
      </c>
      <c r="DI89" s="310"/>
      <c r="DJ89" s="310"/>
      <c r="DK89" s="310"/>
      <c r="DL89" s="314"/>
      <c r="DM89" s="314"/>
      <c r="DN89" s="314"/>
      <c r="DO89" s="314"/>
      <c r="DR89"/>
      <c r="DS89"/>
      <c r="DT89"/>
      <c r="DU89"/>
      <c r="DV89"/>
      <c r="DW89"/>
      <c r="DX89"/>
      <c r="DY89"/>
      <c r="DZ89"/>
      <c r="EA89"/>
    </row>
    <row r="90" spans="2:132" s="196" customFormat="1" ht="24.75" customHeight="1" thickBot="1">
      <c r="B90" s="317" t="s">
        <v>918</v>
      </c>
      <c r="C90" s="318"/>
      <c r="D90" s="191" t="s">
        <v>932</v>
      </c>
      <c r="E90" s="192" t="str">
        <f>Turnisabato!C14</f>
        <v>Stella Artois</v>
      </c>
      <c r="F90" s="192" t="str">
        <f>Turnisabato!D14</f>
        <v>CT Aosta</v>
      </c>
      <c r="G90" s="192" t="str">
        <f>Turnisabato!G14</f>
        <v>Sparta Spreeathen</v>
      </c>
      <c r="H90" s="194"/>
      <c r="I90" s="194"/>
      <c r="J90" s="194"/>
      <c r="K90" s="195"/>
      <c r="N90" s="317" t="s">
        <v>918</v>
      </c>
      <c r="O90" s="318"/>
      <c r="P90" s="191" t="s">
        <v>932</v>
      </c>
      <c r="Q90" s="192" t="str">
        <f>Turnisabato!C28</f>
        <v>Master Sanremo</v>
      </c>
      <c r="R90" s="192" t="str">
        <f>Turnisabato!D28</f>
        <v>Subbuteisti Carpi</v>
      </c>
      <c r="S90" s="192" t="str">
        <f>Turnisabato!G28</f>
        <v>Stradivari 2</v>
      </c>
      <c r="T90" s="194"/>
      <c r="U90" s="194"/>
      <c r="V90" s="194"/>
      <c r="W90" s="195"/>
      <c r="Z90" s="317" t="s">
        <v>918</v>
      </c>
      <c r="AA90" s="318"/>
      <c r="AB90" s="191" t="s">
        <v>932</v>
      </c>
      <c r="AC90" s="192" t="str">
        <f>Turnisabato!C42</f>
        <v>Messina TS</v>
      </c>
      <c r="AD90" s="192" t="str">
        <f>Turnisabato!D42</f>
        <v>CT Aosta</v>
      </c>
      <c r="AE90" s="192" t="str">
        <f>Turnisabato!G42</f>
        <v>Rain 1970</v>
      </c>
      <c r="AF90" s="194"/>
      <c r="AG90" s="194"/>
      <c r="AH90" s="194"/>
      <c r="AI90" s="195"/>
      <c r="AL90" s="317" t="s">
        <v>918</v>
      </c>
      <c r="AM90" s="318"/>
      <c r="AN90" s="191" t="s">
        <v>932</v>
      </c>
      <c r="AO90" s="192" t="str">
        <f>Turnisabato!C56</f>
        <v>Biella 91</v>
      </c>
      <c r="AP90" s="192" t="str">
        <f>Turnisabato!D56</f>
        <v>Subbuteisti Carpi</v>
      </c>
      <c r="AQ90" s="192" t="str">
        <f>Turnisabato!G56</f>
        <v>Torino 2009</v>
      </c>
      <c r="AR90" s="194"/>
      <c r="AS90" s="194"/>
      <c r="AT90" s="194"/>
      <c r="AU90" s="195"/>
      <c r="AX90" s="317" t="s">
        <v>918</v>
      </c>
      <c r="AY90" s="318"/>
      <c r="AZ90" s="191" t="s">
        <v>932</v>
      </c>
      <c r="BA90" s="192" t="str">
        <f>Turnisabato!C70</f>
        <v>Stella Artois</v>
      </c>
      <c r="BB90" s="192" t="str">
        <f>Turnisabato!D70</f>
        <v>Messina TS</v>
      </c>
      <c r="BC90" s="192" t="str">
        <f>Turnisabato!G70</f>
        <v>Master Sanremo 2</v>
      </c>
      <c r="BD90" s="194"/>
      <c r="BE90" s="194"/>
      <c r="BF90" s="194"/>
      <c r="BG90" s="195"/>
      <c r="BJ90" s="317" t="s">
        <v>918</v>
      </c>
      <c r="BK90" s="318"/>
      <c r="BL90" s="191" t="s">
        <v>932</v>
      </c>
      <c r="BM90" s="192" t="str">
        <f>Turnisabato!C84</f>
        <v>Master Sanremo</v>
      </c>
      <c r="BN90" s="192" t="str">
        <f>Turnisabato!D84</f>
        <v>Biella 91</v>
      </c>
      <c r="BO90" s="192" t="str">
        <f>Turnisabato!G84</f>
        <v>Torino 2009 2</v>
      </c>
      <c r="BP90" s="194"/>
      <c r="BQ90" s="194"/>
      <c r="BR90" s="194"/>
      <c r="BS90" s="195"/>
      <c r="BV90" s="317" t="s">
        <v>918</v>
      </c>
      <c r="BW90" s="318"/>
      <c r="BX90" s="191" t="s">
        <v>932</v>
      </c>
      <c r="BY90" s="192" t="str">
        <f>Turnisabato!C98</f>
        <v>Virtus 4 Strade</v>
      </c>
      <c r="BZ90" s="192" t="str">
        <f>Turnisabato!D98</f>
        <v>CT Aosta</v>
      </c>
      <c r="CA90" s="192" t="str">
        <f>Turnisabato!G98</f>
        <v>Master Sanremo</v>
      </c>
      <c r="CB90" s="194"/>
      <c r="CC90" s="194"/>
      <c r="CD90" s="194"/>
      <c r="CE90" s="195"/>
      <c r="CH90" s="317" t="s">
        <v>918</v>
      </c>
      <c r="CI90" s="318"/>
      <c r="CJ90" s="191" t="s">
        <v>932</v>
      </c>
      <c r="CK90" s="192" t="str">
        <f>Turnisabato!C112</f>
        <v>Napoli Fighters</v>
      </c>
      <c r="CL90" s="192" t="str">
        <f>Turnisabato!D112</f>
        <v>TFC Mattersburg</v>
      </c>
      <c r="CM90" s="192" t="str">
        <f>Turnisabato!G112</f>
        <v>Biella 91</v>
      </c>
      <c r="CN90" s="194"/>
      <c r="CO90" s="194"/>
      <c r="CP90" s="194"/>
      <c r="CQ90" s="195"/>
      <c r="CT90" s="317" t="s">
        <v>918</v>
      </c>
      <c r="CU90" s="318"/>
      <c r="CV90" s="191" t="s">
        <v>932</v>
      </c>
      <c r="CW90" s="192" t="str">
        <f>Turnisabato!C126</f>
        <v>Valletta</v>
      </c>
      <c r="CX90" s="193" t="str">
        <f>Turnisabato!D126</f>
        <v>Issy-les-Moulineaux</v>
      </c>
      <c r="CY90" s="192" t="str">
        <f>Turnisabato!G126</f>
        <v>Stella Artois</v>
      </c>
      <c r="CZ90" s="194"/>
      <c r="DA90" s="194"/>
      <c r="DB90" s="194"/>
      <c r="DC90" s="195"/>
      <c r="DF90" s="317" t="s">
        <v>918</v>
      </c>
      <c r="DG90" s="318"/>
      <c r="DH90" s="191" t="s">
        <v>932</v>
      </c>
      <c r="DI90" s="192" t="str">
        <f>Turnisabato!C140</f>
        <v>Master Sanremo 2</v>
      </c>
      <c r="DJ90" s="192" t="str">
        <f>Turnisabato!D140</f>
        <v>Foggia</v>
      </c>
      <c r="DK90" s="192" t="str">
        <f>Turnisabato!G140</f>
        <v>Flickers</v>
      </c>
      <c r="DL90" s="194"/>
      <c r="DM90" s="194"/>
      <c r="DN90" s="194"/>
      <c r="DO90" s="195"/>
      <c r="DR90" s="203"/>
      <c r="DS90" s="203"/>
      <c r="DT90" s="203"/>
      <c r="DU90" s="203"/>
      <c r="DV90" s="203"/>
      <c r="DW90" s="203"/>
      <c r="DX90" s="203"/>
      <c r="DY90" s="203"/>
      <c r="DZ90" s="203"/>
      <c r="EA90" s="203"/>
    </row>
    <row r="91" spans="2:132" s="181" customFormat="1" ht="6" customHeight="1">
      <c r="B91" s="197"/>
      <c r="C91" s="197"/>
      <c r="D91" s="198"/>
      <c r="E91" s="199"/>
      <c r="F91" s="199"/>
      <c r="G91" s="199"/>
      <c r="N91" s="197"/>
      <c r="O91" s="197"/>
      <c r="P91" s="198"/>
      <c r="Q91" s="199"/>
      <c r="R91" s="199"/>
      <c r="S91" s="199"/>
      <c r="Z91" s="197"/>
      <c r="AA91" s="197"/>
      <c r="AB91" s="198"/>
      <c r="AC91" s="199"/>
      <c r="AD91" s="199"/>
      <c r="AE91" s="199"/>
      <c r="AL91" s="197"/>
      <c r="AM91" s="197"/>
      <c r="AN91" s="198"/>
      <c r="AO91" s="199"/>
      <c r="AP91" s="199"/>
      <c r="AQ91" s="199"/>
      <c r="AX91" s="197"/>
      <c r="AY91" s="197"/>
      <c r="AZ91" s="198"/>
      <c r="BA91" s="199"/>
      <c r="BB91" s="199"/>
      <c r="BC91" s="199"/>
      <c r="BJ91" s="197"/>
      <c r="BK91" s="197"/>
      <c r="BL91" s="198"/>
      <c r="BM91" s="199"/>
      <c r="BN91" s="199"/>
      <c r="BO91" s="199"/>
      <c r="BV91" s="197"/>
      <c r="BW91" s="197"/>
      <c r="BX91" s="198"/>
      <c r="BY91" s="199"/>
      <c r="BZ91" s="199"/>
      <c r="CA91" s="199"/>
      <c r="CH91" s="197"/>
      <c r="CI91" s="197"/>
      <c r="CJ91" s="198"/>
      <c r="CK91" s="199"/>
      <c r="CL91" s="199"/>
      <c r="CM91" s="199"/>
      <c r="CT91" s="197"/>
      <c r="CU91" s="197"/>
      <c r="CV91" s="198"/>
      <c r="CW91" s="199"/>
      <c r="CX91" s="199"/>
      <c r="CY91" s="199"/>
      <c r="DF91" s="197"/>
      <c r="DG91" s="197"/>
      <c r="DH91" s="198"/>
      <c r="DI91" s="199"/>
      <c r="DJ91" s="199"/>
      <c r="DK91" s="199"/>
      <c r="DR91"/>
      <c r="DS91"/>
      <c r="DT91"/>
      <c r="DU91"/>
      <c r="DV91"/>
      <c r="DW91"/>
      <c r="DX91"/>
      <c r="DY91"/>
      <c r="DZ91"/>
      <c r="EA91"/>
    </row>
    <row r="92" spans="2:132" s="179" customFormat="1" ht="21.75" customHeight="1">
      <c r="B92" s="319" t="s">
        <v>920</v>
      </c>
      <c r="C92" s="319"/>
      <c r="D92" s="319"/>
      <c r="E92" s="200"/>
      <c r="F92" s="200"/>
      <c r="G92" s="200"/>
      <c r="H92" s="200"/>
      <c r="I92" s="200"/>
      <c r="J92" s="200"/>
      <c r="K92" s="200"/>
      <c r="N92" s="319" t="s">
        <v>920</v>
      </c>
      <c r="O92" s="319"/>
      <c r="P92" s="319"/>
      <c r="Q92" s="200"/>
      <c r="R92" s="200"/>
      <c r="S92" s="200"/>
      <c r="T92" s="200"/>
      <c r="U92" s="200"/>
      <c r="V92" s="200"/>
      <c r="W92" s="200"/>
      <c r="Z92" s="319" t="s">
        <v>920</v>
      </c>
      <c r="AA92" s="319"/>
      <c r="AB92" s="319"/>
      <c r="AC92" s="200"/>
      <c r="AD92" s="200"/>
      <c r="AE92" s="200"/>
      <c r="AF92" s="200"/>
      <c r="AG92" s="200"/>
      <c r="AH92" s="200"/>
      <c r="AI92" s="200"/>
      <c r="AL92" s="319" t="s">
        <v>920</v>
      </c>
      <c r="AM92" s="319"/>
      <c r="AN92" s="319"/>
      <c r="AO92" s="200"/>
      <c r="AP92" s="200"/>
      <c r="AQ92" s="200"/>
      <c r="AR92" s="200"/>
      <c r="AS92" s="200"/>
      <c r="AT92" s="200"/>
      <c r="AU92" s="200"/>
      <c r="AX92" s="319" t="s">
        <v>920</v>
      </c>
      <c r="AY92" s="319"/>
      <c r="AZ92" s="319"/>
      <c r="BA92" s="200"/>
      <c r="BB92" s="200"/>
      <c r="BC92" s="200"/>
      <c r="BD92" s="200"/>
      <c r="BE92" s="200"/>
      <c r="BF92" s="200"/>
      <c r="BG92" s="200"/>
      <c r="BJ92" s="319" t="s">
        <v>920</v>
      </c>
      <c r="BK92" s="319"/>
      <c r="BL92" s="319"/>
      <c r="BM92" s="200"/>
      <c r="BN92" s="200"/>
      <c r="BO92" s="200"/>
      <c r="BP92" s="200"/>
      <c r="BQ92" s="200"/>
      <c r="BR92" s="200"/>
      <c r="BS92" s="200"/>
      <c r="BV92" s="319" t="s">
        <v>920</v>
      </c>
      <c r="BW92" s="319"/>
      <c r="BX92" s="319"/>
      <c r="BY92" s="200"/>
      <c r="BZ92" s="200"/>
      <c r="CA92" s="200"/>
      <c r="CB92" s="200"/>
      <c r="CC92" s="200"/>
      <c r="CD92" s="200"/>
      <c r="CE92" s="200"/>
      <c r="CH92" s="319" t="s">
        <v>920</v>
      </c>
      <c r="CI92" s="319"/>
      <c r="CJ92" s="319"/>
      <c r="CK92" s="200"/>
      <c r="CL92" s="200"/>
      <c r="CM92" s="200"/>
      <c r="CN92" s="200"/>
      <c r="CO92" s="200"/>
      <c r="CP92" s="200"/>
      <c r="CQ92" s="200"/>
      <c r="CT92" s="319" t="s">
        <v>920</v>
      </c>
      <c r="CU92" s="319"/>
      <c r="CV92" s="319"/>
      <c r="CW92" s="200"/>
      <c r="CX92" s="200"/>
      <c r="CY92" s="200"/>
      <c r="CZ92" s="200"/>
      <c r="DA92" s="200"/>
      <c r="DB92" s="200"/>
      <c r="DC92" s="200"/>
      <c r="DF92" s="319" t="s">
        <v>920</v>
      </c>
      <c r="DG92" s="319"/>
      <c r="DH92" s="319"/>
      <c r="DI92" s="200"/>
      <c r="DJ92" s="200"/>
      <c r="DK92" s="200"/>
      <c r="DL92" s="200"/>
      <c r="DM92" s="200"/>
      <c r="DN92" s="200"/>
      <c r="DO92" s="200"/>
      <c r="DR92"/>
      <c r="DS92"/>
      <c r="DT92"/>
      <c r="DU92"/>
      <c r="DV92"/>
      <c r="DW92"/>
      <c r="DX92"/>
      <c r="DY92"/>
      <c r="DZ92"/>
      <c r="EA92"/>
    </row>
    <row r="93" spans="2:132" s="179" customFormat="1" ht="21.75" customHeight="1">
      <c r="B93" s="319" t="s">
        <v>921</v>
      </c>
      <c r="C93" s="319"/>
      <c r="D93" s="319"/>
      <c r="E93" s="200"/>
      <c r="F93" s="200"/>
      <c r="G93" s="200"/>
      <c r="H93" s="200"/>
      <c r="I93" s="200"/>
      <c r="J93" s="200"/>
      <c r="K93" s="200"/>
      <c r="N93" s="319" t="s">
        <v>921</v>
      </c>
      <c r="O93" s="319"/>
      <c r="P93" s="319"/>
      <c r="Q93" s="200"/>
      <c r="R93" s="200"/>
      <c r="S93" s="200"/>
      <c r="T93" s="200"/>
      <c r="U93" s="200"/>
      <c r="V93" s="200"/>
      <c r="W93" s="200"/>
      <c r="Z93" s="319" t="s">
        <v>921</v>
      </c>
      <c r="AA93" s="319"/>
      <c r="AB93" s="319"/>
      <c r="AC93" s="200"/>
      <c r="AD93" s="200"/>
      <c r="AE93" s="200"/>
      <c r="AF93" s="200"/>
      <c r="AG93" s="200"/>
      <c r="AH93" s="200"/>
      <c r="AI93" s="200"/>
      <c r="AL93" s="319" t="s">
        <v>921</v>
      </c>
      <c r="AM93" s="319"/>
      <c r="AN93" s="319"/>
      <c r="AO93" s="200"/>
      <c r="AP93" s="200"/>
      <c r="AQ93" s="200"/>
      <c r="AR93" s="200"/>
      <c r="AS93" s="200"/>
      <c r="AT93" s="200"/>
      <c r="AU93" s="200"/>
      <c r="AX93" s="319" t="s">
        <v>921</v>
      </c>
      <c r="AY93" s="319"/>
      <c r="AZ93" s="319"/>
      <c r="BA93" s="200"/>
      <c r="BB93" s="200"/>
      <c r="BC93" s="200"/>
      <c r="BD93" s="200"/>
      <c r="BE93" s="200"/>
      <c r="BF93" s="200"/>
      <c r="BG93" s="200"/>
      <c r="BJ93" s="319" t="s">
        <v>921</v>
      </c>
      <c r="BK93" s="319"/>
      <c r="BL93" s="319"/>
      <c r="BM93" s="200"/>
      <c r="BN93" s="200"/>
      <c r="BO93" s="200"/>
      <c r="BP93" s="200"/>
      <c r="BQ93" s="200"/>
      <c r="BR93" s="200"/>
      <c r="BS93" s="200"/>
      <c r="BV93" s="319" t="s">
        <v>921</v>
      </c>
      <c r="BW93" s="319"/>
      <c r="BX93" s="319"/>
      <c r="BY93" s="200"/>
      <c r="BZ93" s="200"/>
      <c r="CA93" s="200"/>
      <c r="CB93" s="200"/>
      <c r="CC93" s="200"/>
      <c r="CD93" s="200"/>
      <c r="CE93" s="200"/>
      <c r="CH93" s="319" t="s">
        <v>921</v>
      </c>
      <c r="CI93" s="319"/>
      <c r="CJ93" s="319"/>
      <c r="CK93" s="200"/>
      <c r="CL93" s="200"/>
      <c r="CM93" s="200"/>
      <c r="CN93" s="200"/>
      <c r="CO93" s="200"/>
      <c r="CP93" s="200"/>
      <c r="CQ93" s="200"/>
      <c r="CT93" s="319" t="s">
        <v>921</v>
      </c>
      <c r="CU93" s="319"/>
      <c r="CV93" s="319"/>
      <c r="CW93" s="200"/>
      <c r="CX93" s="200"/>
      <c r="CY93" s="200"/>
      <c r="CZ93" s="200"/>
      <c r="DA93" s="200"/>
      <c r="DB93" s="200"/>
      <c r="DC93" s="200"/>
      <c r="DF93" s="319" t="s">
        <v>921</v>
      </c>
      <c r="DG93" s="319"/>
      <c r="DH93" s="319"/>
      <c r="DI93" s="200"/>
      <c r="DJ93" s="200"/>
      <c r="DK93" s="200"/>
      <c r="DL93" s="200"/>
      <c r="DM93" s="200"/>
      <c r="DN93" s="200"/>
      <c r="DO93" s="200"/>
      <c r="DR93"/>
      <c r="DS93"/>
      <c r="DT93"/>
      <c r="DU93"/>
      <c r="DV93"/>
      <c r="DW93"/>
      <c r="DX93"/>
      <c r="DY93"/>
      <c r="DZ93"/>
      <c r="EA93"/>
    </row>
    <row r="94" spans="2:132" s="179" customFormat="1" ht="21.75" customHeight="1">
      <c r="B94" s="319" t="s">
        <v>922</v>
      </c>
      <c r="C94" s="319"/>
      <c r="D94" s="319"/>
      <c r="E94" s="200"/>
      <c r="F94" s="200"/>
      <c r="G94" s="200"/>
      <c r="H94" s="200"/>
      <c r="I94" s="200"/>
      <c r="J94" s="200"/>
      <c r="K94" s="200"/>
      <c r="N94" s="319" t="s">
        <v>922</v>
      </c>
      <c r="O94" s="319"/>
      <c r="P94" s="319"/>
      <c r="Q94" s="200"/>
      <c r="R94" s="200"/>
      <c r="S94" s="200"/>
      <c r="T94" s="200"/>
      <c r="U94" s="200"/>
      <c r="V94" s="200"/>
      <c r="W94" s="200"/>
      <c r="Z94" s="319" t="s">
        <v>922</v>
      </c>
      <c r="AA94" s="319"/>
      <c r="AB94" s="319"/>
      <c r="AC94" s="200"/>
      <c r="AD94" s="200"/>
      <c r="AE94" s="200"/>
      <c r="AF94" s="200"/>
      <c r="AG94" s="200"/>
      <c r="AH94" s="200"/>
      <c r="AI94" s="200"/>
      <c r="AL94" s="319" t="s">
        <v>922</v>
      </c>
      <c r="AM94" s="319"/>
      <c r="AN94" s="319"/>
      <c r="AO94" s="200"/>
      <c r="AP94" s="200"/>
      <c r="AQ94" s="200"/>
      <c r="AR94" s="200"/>
      <c r="AS94" s="200"/>
      <c r="AT94" s="200"/>
      <c r="AU94" s="200"/>
      <c r="AX94" s="319" t="s">
        <v>922</v>
      </c>
      <c r="AY94" s="319"/>
      <c r="AZ94" s="319"/>
      <c r="BA94" s="200"/>
      <c r="BB94" s="200"/>
      <c r="BC94" s="200"/>
      <c r="BD94" s="200"/>
      <c r="BE94" s="200"/>
      <c r="BF94" s="200"/>
      <c r="BG94" s="200"/>
      <c r="BJ94" s="319" t="s">
        <v>922</v>
      </c>
      <c r="BK94" s="319"/>
      <c r="BL94" s="319"/>
      <c r="BM94" s="200"/>
      <c r="BN94" s="200"/>
      <c r="BO94" s="200"/>
      <c r="BP94" s="200"/>
      <c r="BQ94" s="200"/>
      <c r="BR94" s="200"/>
      <c r="BS94" s="200"/>
      <c r="BV94" s="319" t="s">
        <v>922</v>
      </c>
      <c r="BW94" s="319"/>
      <c r="BX94" s="319"/>
      <c r="BY94" s="200"/>
      <c r="BZ94" s="200"/>
      <c r="CA94" s="200"/>
      <c r="CB94" s="200"/>
      <c r="CC94" s="200"/>
      <c r="CD94" s="200"/>
      <c r="CE94" s="200"/>
      <c r="CH94" s="319" t="s">
        <v>922</v>
      </c>
      <c r="CI94" s="319"/>
      <c r="CJ94" s="319"/>
      <c r="CK94" s="200"/>
      <c r="CL94" s="200"/>
      <c r="CM94" s="200"/>
      <c r="CN94" s="200"/>
      <c r="CO94" s="200"/>
      <c r="CP94" s="200"/>
      <c r="CQ94" s="200"/>
      <c r="CT94" s="319" t="s">
        <v>922</v>
      </c>
      <c r="CU94" s="319"/>
      <c r="CV94" s="319"/>
      <c r="CW94" s="200"/>
      <c r="CX94" s="200"/>
      <c r="CY94" s="200"/>
      <c r="CZ94" s="200"/>
      <c r="DA94" s="200"/>
      <c r="DB94" s="200"/>
      <c r="DC94" s="200"/>
      <c r="DF94" s="319" t="s">
        <v>922</v>
      </c>
      <c r="DG94" s="319"/>
      <c r="DH94" s="319"/>
      <c r="DI94" s="200"/>
      <c r="DJ94" s="200"/>
      <c r="DK94" s="200"/>
      <c r="DL94" s="200"/>
      <c r="DM94" s="200"/>
      <c r="DN94" s="200"/>
      <c r="DO94" s="200"/>
      <c r="DR94"/>
      <c r="DS94"/>
      <c r="DT94"/>
      <c r="DU94"/>
      <c r="DV94"/>
      <c r="DW94"/>
      <c r="DX94"/>
      <c r="DY94"/>
      <c r="DZ94"/>
      <c r="EA94"/>
    </row>
    <row r="95" spans="2:132" s="179" customFormat="1" ht="21.75" customHeight="1">
      <c r="B95" s="319" t="s">
        <v>923</v>
      </c>
      <c r="C95" s="319"/>
      <c r="D95" s="319"/>
      <c r="E95" s="200"/>
      <c r="F95" s="200"/>
      <c r="G95" s="200"/>
      <c r="H95" s="200"/>
      <c r="I95" s="200"/>
      <c r="J95" s="200"/>
      <c r="K95" s="200"/>
      <c r="N95" s="319" t="s">
        <v>923</v>
      </c>
      <c r="O95" s="319"/>
      <c r="P95" s="319"/>
      <c r="Q95" s="200"/>
      <c r="R95" s="200"/>
      <c r="S95" s="200"/>
      <c r="T95" s="200"/>
      <c r="U95" s="200"/>
      <c r="V95" s="200"/>
      <c r="W95" s="200"/>
      <c r="Z95" s="319" t="s">
        <v>923</v>
      </c>
      <c r="AA95" s="319"/>
      <c r="AB95" s="319"/>
      <c r="AC95" s="200"/>
      <c r="AD95" s="200"/>
      <c r="AE95" s="200"/>
      <c r="AF95" s="200"/>
      <c r="AG95" s="200"/>
      <c r="AH95" s="200"/>
      <c r="AI95" s="200"/>
      <c r="AL95" s="319" t="s">
        <v>923</v>
      </c>
      <c r="AM95" s="319"/>
      <c r="AN95" s="319"/>
      <c r="AO95" s="200"/>
      <c r="AP95" s="200"/>
      <c r="AQ95" s="200"/>
      <c r="AR95" s="200"/>
      <c r="AS95" s="200"/>
      <c r="AT95" s="200"/>
      <c r="AU95" s="200"/>
      <c r="AX95" s="319" t="s">
        <v>923</v>
      </c>
      <c r="AY95" s="319"/>
      <c r="AZ95" s="319"/>
      <c r="BA95" s="200"/>
      <c r="BB95" s="200"/>
      <c r="BC95" s="200"/>
      <c r="BD95" s="200"/>
      <c r="BE95" s="200"/>
      <c r="BF95" s="200"/>
      <c r="BG95" s="200"/>
      <c r="BJ95" s="319" t="s">
        <v>923</v>
      </c>
      <c r="BK95" s="319"/>
      <c r="BL95" s="319"/>
      <c r="BM95" s="200"/>
      <c r="BN95" s="200"/>
      <c r="BO95" s="200"/>
      <c r="BP95" s="200"/>
      <c r="BQ95" s="200"/>
      <c r="BR95" s="200"/>
      <c r="BS95" s="200"/>
      <c r="BV95" s="319" t="s">
        <v>923</v>
      </c>
      <c r="BW95" s="319"/>
      <c r="BX95" s="319"/>
      <c r="BY95" s="200"/>
      <c r="BZ95" s="200"/>
      <c r="CA95" s="200"/>
      <c r="CB95" s="200"/>
      <c r="CC95" s="200"/>
      <c r="CD95" s="200"/>
      <c r="CE95" s="200"/>
      <c r="CH95" s="319" t="s">
        <v>923</v>
      </c>
      <c r="CI95" s="319"/>
      <c r="CJ95" s="319"/>
      <c r="CK95" s="200"/>
      <c r="CL95" s="200"/>
      <c r="CM95" s="200"/>
      <c r="CN95" s="200"/>
      <c r="CO95" s="200"/>
      <c r="CP95" s="200"/>
      <c r="CQ95" s="200"/>
      <c r="CT95" s="319" t="s">
        <v>923</v>
      </c>
      <c r="CU95" s="319"/>
      <c r="CV95" s="319"/>
      <c r="CW95" s="200"/>
      <c r="CX95" s="200"/>
      <c r="CY95" s="200"/>
      <c r="CZ95" s="200"/>
      <c r="DA95" s="200"/>
      <c r="DB95" s="200"/>
      <c r="DC95" s="200"/>
      <c r="DF95" s="319" t="s">
        <v>923</v>
      </c>
      <c r="DG95" s="319"/>
      <c r="DH95" s="319"/>
      <c r="DI95" s="200"/>
      <c r="DJ95" s="200"/>
      <c r="DK95" s="200"/>
      <c r="DL95" s="200"/>
      <c r="DM95" s="200"/>
      <c r="DN95" s="200"/>
      <c r="DO95" s="200"/>
      <c r="DR95"/>
      <c r="DS95"/>
      <c r="DT95"/>
      <c r="DU95"/>
      <c r="DV95"/>
      <c r="DW95"/>
      <c r="DX95"/>
      <c r="DY95"/>
      <c r="DZ95"/>
      <c r="EA95"/>
    </row>
    <row r="96" spans="2:132" s="181" customFormat="1" ht="6" customHeight="1">
      <c r="B96" s="197"/>
      <c r="C96" s="197"/>
      <c r="D96" s="197"/>
      <c r="N96" s="197"/>
      <c r="O96" s="197"/>
      <c r="P96" s="197"/>
      <c r="Z96" s="197"/>
      <c r="AA96" s="197"/>
      <c r="AB96" s="197"/>
      <c r="AL96" s="197"/>
      <c r="AM96" s="197"/>
      <c r="AN96" s="197"/>
      <c r="AX96" s="197"/>
      <c r="AY96" s="197"/>
      <c r="AZ96" s="197"/>
      <c r="BJ96" s="197"/>
      <c r="BK96" s="197"/>
      <c r="BL96" s="197"/>
      <c r="BV96" s="197"/>
      <c r="BW96" s="197"/>
      <c r="BX96" s="197"/>
      <c r="CH96" s="197"/>
      <c r="CI96" s="197"/>
      <c r="CJ96" s="197"/>
      <c r="CT96" s="197"/>
      <c r="CU96" s="197"/>
      <c r="CV96" s="197"/>
      <c r="DF96" s="197"/>
      <c r="DG96" s="197"/>
      <c r="DH96" s="197"/>
      <c r="DR96"/>
      <c r="DS96"/>
      <c r="DT96"/>
      <c r="DU96"/>
      <c r="DV96"/>
      <c r="DW96"/>
      <c r="DX96"/>
      <c r="DY96"/>
      <c r="DZ96"/>
      <c r="EA96"/>
    </row>
    <row r="97" spans="2:132" s="179" customFormat="1" ht="21.75" customHeight="1">
      <c r="B97" s="319" t="s">
        <v>924</v>
      </c>
      <c r="C97" s="319"/>
      <c r="D97" s="319"/>
      <c r="E97" s="200"/>
      <c r="F97" s="200"/>
      <c r="G97" s="200"/>
      <c r="H97" s="320"/>
      <c r="I97" s="320"/>
      <c r="J97" s="320"/>
      <c r="K97" s="320"/>
      <c r="N97" s="319" t="s">
        <v>924</v>
      </c>
      <c r="O97" s="319"/>
      <c r="P97" s="319"/>
      <c r="Q97" s="200"/>
      <c r="R97" s="200"/>
      <c r="S97" s="200"/>
      <c r="T97" s="320"/>
      <c r="U97" s="320"/>
      <c r="V97" s="320"/>
      <c r="W97" s="320"/>
      <c r="Z97" s="319" t="s">
        <v>924</v>
      </c>
      <c r="AA97" s="319"/>
      <c r="AB97" s="319"/>
      <c r="AC97" s="200"/>
      <c r="AD97" s="200"/>
      <c r="AE97" s="200"/>
      <c r="AF97" s="320"/>
      <c r="AG97" s="320"/>
      <c r="AH97" s="320"/>
      <c r="AI97" s="320"/>
      <c r="AL97" s="319" t="s">
        <v>924</v>
      </c>
      <c r="AM97" s="319"/>
      <c r="AN97" s="319"/>
      <c r="AO97" s="200"/>
      <c r="AP97" s="200"/>
      <c r="AQ97" s="200"/>
      <c r="AR97" s="320"/>
      <c r="AS97" s="320"/>
      <c r="AT97" s="320"/>
      <c r="AU97" s="320"/>
      <c r="AX97" s="319" t="s">
        <v>924</v>
      </c>
      <c r="AY97" s="319"/>
      <c r="AZ97" s="319"/>
      <c r="BA97" s="200"/>
      <c r="BB97" s="200"/>
      <c r="BC97" s="200"/>
      <c r="BD97" s="320"/>
      <c r="BE97" s="320"/>
      <c r="BF97" s="320"/>
      <c r="BG97" s="320"/>
      <c r="BJ97" s="319" t="s">
        <v>924</v>
      </c>
      <c r="BK97" s="319"/>
      <c r="BL97" s="319"/>
      <c r="BM97" s="200"/>
      <c r="BN97" s="200"/>
      <c r="BO97" s="200"/>
      <c r="BP97" s="320"/>
      <c r="BQ97" s="320"/>
      <c r="BR97" s="320"/>
      <c r="BS97" s="320"/>
      <c r="BV97" s="319" t="s">
        <v>924</v>
      </c>
      <c r="BW97" s="319"/>
      <c r="BX97" s="319"/>
      <c r="BY97" s="200"/>
      <c r="BZ97" s="200"/>
      <c r="CA97" s="200"/>
      <c r="CB97" s="320"/>
      <c r="CC97" s="320"/>
      <c r="CD97" s="320"/>
      <c r="CE97" s="320"/>
      <c r="CH97" s="319" t="s">
        <v>924</v>
      </c>
      <c r="CI97" s="319"/>
      <c r="CJ97" s="319"/>
      <c r="CK97" s="200"/>
      <c r="CL97" s="200"/>
      <c r="CM97" s="200"/>
      <c r="CN97" s="320"/>
      <c r="CO97" s="320"/>
      <c r="CP97" s="320"/>
      <c r="CQ97" s="320"/>
      <c r="CT97" s="319" t="s">
        <v>924</v>
      </c>
      <c r="CU97" s="319"/>
      <c r="CV97" s="319"/>
      <c r="CW97" s="200"/>
      <c r="CX97" s="200"/>
      <c r="CY97" s="200"/>
      <c r="CZ97" s="320"/>
      <c r="DA97" s="320"/>
      <c r="DB97" s="320"/>
      <c r="DC97" s="320"/>
      <c r="DF97" s="319" t="s">
        <v>924</v>
      </c>
      <c r="DG97" s="319"/>
      <c r="DH97" s="319"/>
      <c r="DI97" s="200"/>
      <c r="DJ97" s="200"/>
      <c r="DK97" s="200"/>
      <c r="DL97" s="320"/>
      <c r="DM97" s="320"/>
      <c r="DN97" s="320"/>
      <c r="DO97" s="320"/>
      <c r="DR97"/>
      <c r="DS97"/>
      <c r="DT97"/>
      <c r="DU97"/>
      <c r="DV97"/>
      <c r="DW97"/>
      <c r="DX97"/>
      <c r="DY97"/>
      <c r="DZ97"/>
      <c r="EA97"/>
    </row>
    <row r="98" spans="2:132" s="179" customFormat="1" ht="21.75" customHeight="1">
      <c r="B98" s="319" t="s">
        <v>925</v>
      </c>
      <c r="C98" s="319"/>
      <c r="D98" s="319"/>
      <c r="E98" s="200"/>
      <c r="F98" s="200"/>
      <c r="G98" s="200"/>
      <c r="H98" s="320"/>
      <c r="I98" s="320"/>
      <c r="J98" s="320"/>
      <c r="K98" s="320"/>
      <c r="N98" s="319" t="s">
        <v>925</v>
      </c>
      <c r="O98" s="319"/>
      <c r="P98" s="319"/>
      <c r="Q98" s="200"/>
      <c r="R98" s="200"/>
      <c r="S98" s="200"/>
      <c r="T98" s="320"/>
      <c r="U98" s="320"/>
      <c r="V98" s="320"/>
      <c r="W98" s="320"/>
      <c r="Z98" s="319" t="s">
        <v>925</v>
      </c>
      <c r="AA98" s="319"/>
      <c r="AB98" s="319"/>
      <c r="AC98" s="200"/>
      <c r="AD98" s="200"/>
      <c r="AE98" s="200"/>
      <c r="AF98" s="320"/>
      <c r="AG98" s="320"/>
      <c r="AH98" s="320"/>
      <c r="AI98" s="320"/>
      <c r="AL98" s="319" t="s">
        <v>925</v>
      </c>
      <c r="AM98" s="319"/>
      <c r="AN98" s="319"/>
      <c r="AO98" s="200"/>
      <c r="AP98" s="200"/>
      <c r="AQ98" s="200"/>
      <c r="AR98" s="320"/>
      <c r="AS98" s="320"/>
      <c r="AT98" s="320"/>
      <c r="AU98" s="320"/>
      <c r="AX98" s="319" t="s">
        <v>925</v>
      </c>
      <c r="AY98" s="319"/>
      <c r="AZ98" s="319"/>
      <c r="BA98" s="200"/>
      <c r="BB98" s="200"/>
      <c r="BC98" s="200"/>
      <c r="BD98" s="320"/>
      <c r="BE98" s="320"/>
      <c r="BF98" s="320"/>
      <c r="BG98" s="320"/>
      <c r="BJ98" s="319" t="s">
        <v>925</v>
      </c>
      <c r="BK98" s="319"/>
      <c r="BL98" s="319"/>
      <c r="BM98" s="200"/>
      <c r="BN98" s="200"/>
      <c r="BO98" s="200"/>
      <c r="BP98" s="320"/>
      <c r="BQ98" s="320"/>
      <c r="BR98" s="320"/>
      <c r="BS98" s="320"/>
      <c r="BV98" s="319" t="s">
        <v>925</v>
      </c>
      <c r="BW98" s="319"/>
      <c r="BX98" s="319"/>
      <c r="BY98" s="200"/>
      <c r="BZ98" s="200"/>
      <c r="CA98" s="200"/>
      <c r="CB98" s="320"/>
      <c r="CC98" s="320"/>
      <c r="CD98" s="320"/>
      <c r="CE98" s="320"/>
      <c r="CH98" s="319" t="s">
        <v>925</v>
      </c>
      <c r="CI98" s="319"/>
      <c r="CJ98" s="319"/>
      <c r="CK98" s="200"/>
      <c r="CL98" s="200"/>
      <c r="CM98" s="200"/>
      <c r="CN98" s="320"/>
      <c r="CO98" s="320"/>
      <c r="CP98" s="320"/>
      <c r="CQ98" s="320"/>
      <c r="CT98" s="319" t="s">
        <v>925</v>
      </c>
      <c r="CU98" s="319"/>
      <c r="CV98" s="319"/>
      <c r="CW98" s="200"/>
      <c r="CX98" s="200"/>
      <c r="CY98" s="200"/>
      <c r="CZ98" s="320"/>
      <c r="DA98" s="320"/>
      <c r="DB98" s="320"/>
      <c r="DC98" s="320"/>
      <c r="DF98" s="319" t="s">
        <v>925</v>
      </c>
      <c r="DG98" s="319"/>
      <c r="DH98" s="319"/>
      <c r="DI98" s="200"/>
      <c r="DJ98" s="200"/>
      <c r="DK98" s="200"/>
      <c r="DL98" s="320"/>
      <c r="DM98" s="320"/>
      <c r="DN98" s="320"/>
      <c r="DO98" s="320"/>
      <c r="DR98"/>
      <c r="DS98"/>
      <c r="DT98"/>
      <c r="DU98"/>
      <c r="DV98"/>
      <c r="DW98"/>
      <c r="DX98"/>
      <c r="DY98"/>
      <c r="DZ98"/>
      <c r="EA98"/>
    </row>
    <row r="99" spans="2:132" s="202" customFormat="1" ht="6" customHeight="1">
      <c r="B99" s="201"/>
      <c r="C99" s="201"/>
      <c r="D99" s="201"/>
      <c r="H99" s="201"/>
      <c r="I99" s="201"/>
      <c r="J99" s="201"/>
      <c r="K99" s="201"/>
      <c r="N99" s="201"/>
      <c r="O99" s="201"/>
      <c r="P99" s="201"/>
      <c r="T99" s="201"/>
      <c r="U99" s="201"/>
      <c r="V99" s="201"/>
      <c r="W99" s="201"/>
      <c r="Z99" s="201"/>
      <c r="AA99" s="201"/>
      <c r="AB99" s="201"/>
      <c r="AF99" s="201"/>
      <c r="AG99" s="201"/>
      <c r="AH99" s="201"/>
      <c r="AI99" s="201"/>
      <c r="AL99" s="201"/>
      <c r="AM99" s="201"/>
      <c r="AN99" s="201"/>
      <c r="AR99" s="201"/>
      <c r="AS99" s="201"/>
      <c r="AT99" s="201"/>
      <c r="AU99" s="201"/>
      <c r="AX99" s="201"/>
      <c r="AY99" s="201"/>
      <c r="AZ99" s="201"/>
      <c r="BD99" s="201"/>
      <c r="BE99" s="201"/>
      <c r="BF99" s="201"/>
      <c r="BG99" s="201"/>
      <c r="BJ99" s="201"/>
      <c r="BK99" s="201"/>
      <c r="BL99" s="201"/>
      <c r="BP99" s="201"/>
      <c r="BQ99" s="201"/>
      <c r="BR99" s="201"/>
      <c r="BS99" s="201"/>
      <c r="BV99" s="201"/>
      <c r="BW99" s="201"/>
      <c r="BX99" s="201"/>
      <c r="CB99" s="201"/>
      <c r="CC99" s="201"/>
      <c r="CD99" s="201"/>
      <c r="CE99" s="201"/>
      <c r="CH99" s="201"/>
      <c r="CI99" s="201"/>
      <c r="CJ99" s="201"/>
      <c r="CN99" s="201"/>
      <c r="CO99" s="201"/>
      <c r="CP99" s="201"/>
      <c r="CQ99" s="201"/>
      <c r="CT99" s="201"/>
      <c r="CU99" s="201"/>
      <c r="CV99" s="201"/>
      <c r="CZ99" s="201"/>
      <c r="DA99" s="201"/>
      <c r="DB99" s="201"/>
      <c r="DC99" s="201"/>
      <c r="DF99" s="201"/>
      <c r="DG99" s="201"/>
      <c r="DH99" s="201"/>
      <c r="DL99" s="201"/>
      <c r="DM99" s="201"/>
      <c r="DN99" s="201"/>
      <c r="DO99" s="201"/>
      <c r="DR99"/>
      <c r="DS99"/>
      <c r="DT99"/>
      <c r="DU99"/>
      <c r="DV99"/>
      <c r="DW99"/>
      <c r="DX99"/>
      <c r="DY99"/>
      <c r="DZ99"/>
      <c r="EA99"/>
    </row>
    <row r="100" spans="2:132" ht="12.75" customHeight="1">
      <c r="B100" s="321" t="s">
        <v>926</v>
      </c>
      <c r="C100" s="321"/>
      <c r="D100" s="321"/>
      <c r="E100" s="322"/>
      <c r="F100" s="322"/>
      <c r="G100" s="322"/>
      <c r="H100" s="322"/>
      <c r="I100" s="322"/>
      <c r="J100" s="322"/>
      <c r="K100" s="322"/>
      <c r="N100" s="321" t="s">
        <v>926</v>
      </c>
      <c r="O100" s="321"/>
      <c r="P100" s="321"/>
      <c r="Q100" s="322"/>
      <c r="R100" s="322"/>
      <c r="S100" s="322"/>
      <c r="T100" s="322"/>
      <c r="U100" s="322"/>
      <c r="V100" s="322"/>
      <c r="W100" s="322"/>
      <c r="Z100" s="321" t="s">
        <v>926</v>
      </c>
      <c r="AA100" s="321"/>
      <c r="AB100" s="321"/>
      <c r="AC100" s="322"/>
      <c r="AD100" s="322"/>
      <c r="AE100" s="322"/>
      <c r="AF100" s="322"/>
      <c r="AG100" s="322"/>
      <c r="AH100" s="322"/>
      <c r="AI100" s="322"/>
      <c r="AL100" s="321" t="s">
        <v>926</v>
      </c>
      <c r="AM100" s="321"/>
      <c r="AN100" s="321"/>
      <c r="AO100" s="322"/>
      <c r="AP100" s="322"/>
      <c r="AQ100" s="322"/>
      <c r="AR100" s="322"/>
      <c r="AS100" s="322"/>
      <c r="AT100" s="322"/>
      <c r="AU100" s="322"/>
      <c r="AX100" s="321" t="s">
        <v>926</v>
      </c>
      <c r="AY100" s="321"/>
      <c r="AZ100" s="321"/>
      <c r="BA100" s="322"/>
      <c r="BB100" s="322"/>
      <c r="BC100" s="322"/>
      <c r="BD100" s="322"/>
      <c r="BE100" s="322"/>
      <c r="BF100" s="322"/>
      <c r="BG100" s="322"/>
      <c r="BJ100" s="321" t="s">
        <v>926</v>
      </c>
      <c r="BK100" s="321"/>
      <c r="BL100" s="321"/>
      <c r="BM100" s="322"/>
      <c r="BN100" s="322"/>
      <c r="BO100" s="322"/>
      <c r="BP100" s="322"/>
      <c r="BQ100" s="322"/>
      <c r="BR100" s="322"/>
      <c r="BS100" s="322"/>
      <c r="BV100" s="321" t="s">
        <v>926</v>
      </c>
      <c r="BW100" s="321"/>
      <c r="BX100" s="321"/>
      <c r="BY100" s="322"/>
      <c r="BZ100" s="322"/>
      <c r="CA100" s="322"/>
      <c r="CB100" s="322"/>
      <c r="CC100" s="322"/>
      <c r="CD100" s="322"/>
      <c r="CE100" s="322"/>
      <c r="CH100" s="321" t="s">
        <v>926</v>
      </c>
      <c r="CI100" s="321"/>
      <c r="CJ100" s="321"/>
      <c r="CK100" s="322"/>
      <c r="CL100" s="322"/>
      <c r="CM100" s="322"/>
      <c r="CN100" s="322"/>
      <c r="CO100" s="322"/>
      <c r="CP100" s="322"/>
      <c r="CQ100" s="322"/>
      <c r="CT100" s="321" t="s">
        <v>926</v>
      </c>
      <c r="CU100" s="321"/>
      <c r="CV100" s="321"/>
      <c r="CW100" s="322"/>
      <c r="CX100" s="322"/>
      <c r="CY100" s="322"/>
      <c r="CZ100" s="322"/>
      <c r="DA100" s="322"/>
      <c r="DB100" s="322"/>
      <c r="DC100" s="322"/>
      <c r="DF100" s="321" t="s">
        <v>926</v>
      </c>
      <c r="DG100" s="321"/>
      <c r="DH100" s="321"/>
      <c r="DI100" s="322"/>
      <c r="DJ100" s="322"/>
      <c r="DK100" s="322"/>
      <c r="DL100" s="322"/>
      <c r="DM100" s="322"/>
      <c r="DN100" s="322"/>
      <c r="DO100" s="322"/>
      <c r="DR100"/>
      <c r="DS100"/>
      <c r="DT100"/>
      <c r="DU100"/>
      <c r="DV100"/>
      <c r="DW100"/>
      <c r="DX100"/>
      <c r="DY100"/>
      <c r="DZ100"/>
      <c r="EA100"/>
    </row>
    <row r="101" spans="2:132" ht="12.75" customHeight="1">
      <c r="B101" s="321"/>
      <c r="C101" s="321"/>
      <c r="D101" s="321"/>
      <c r="E101" s="322"/>
      <c r="F101" s="322"/>
      <c r="G101" s="322"/>
      <c r="H101" s="322"/>
      <c r="I101" s="322"/>
      <c r="J101" s="322"/>
      <c r="K101" s="322"/>
      <c r="N101" s="321"/>
      <c r="O101" s="321"/>
      <c r="P101" s="321"/>
      <c r="Q101" s="322"/>
      <c r="R101" s="322"/>
      <c r="S101" s="322"/>
      <c r="T101" s="322"/>
      <c r="U101" s="322"/>
      <c r="V101" s="322"/>
      <c r="W101" s="322"/>
      <c r="Z101" s="321"/>
      <c r="AA101" s="321"/>
      <c r="AB101" s="321"/>
      <c r="AC101" s="322"/>
      <c r="AD101" s="322"/>
      <c r="AE101" s="322"/>
      <c r="AF101" s="322"/>
      <c r="AG101" s="322"/>
      <c r="AH101" s="322"/>
      <c r="AI101" s="322"/>
      <c r="AL101" s="321"/>
      <c r="AM101" s="321"/>
      <c r="AN101" s="321"/>
      <c r="AO101" s="322"/>
      <c r="AP101" s="322"/>
      <c r="AQ101" s="322"/>
      <c r="AR101" s="322"/>
      <c r="AS101" s="322"/>
      <c r="AT101" s="322"/>
      <c r="AU101" s="322"/>
      <c r="AX101" s="321"/>
      <c r="AY101" s="321"/>
      <c r="AZ101" s="321"/>
      <c r="BA101" s="322"/>
      <c r="BB101" s="322"/>
      <c r="BC101" s="322"/>
      <c r="BD101" s="322"/>
      <c r="BE101" s="322"/>
      <c r="BF101" s="322"/>
      <c r="BG101" s="322"/>
      <c r="BJ101" s="321"/>
      <c r="BK101" s="321"/>
      <c r="BL101" s="321"/>
      <c r="BM101" s="322"/>
      <c r="BN101" s="322"/>
      <c r="BO101" s="322"/>
      <c r="BP101" s="322"/>
      <c r="BQ101" s="322"/>
      <c r="BR101" s="322"/>
      <c r="BS101" s="322"/>
      <c r="BV101" s="321"/>
      <c r="BW101" s="321"/>
      <c r="BX101" s="321"/>
      <c r="BY101" s="322"/>
      <c r="BZ101" s="322"/>
      <c r="CA101" s="322"/>
      <c r="CB101" s="322"/>
      <c r="CC101" s="322"/>
      <c r="CD101" s="322"/>
      <c r="CE101" s="322"/>
      <c r="CH101" s="321"/>
      <c r="CI101" s="321"/>
      <c r="CJ101" s="321"/>
      <c r="CK101" s="322"/>
      <c r="CL101" s="322"/>
      <c r="CM101" s="322"/>
      <c r="CN101" s="322"/>
      <c r="CO101" s="322"/>
      <c r="CP101" s="322"/>
      <c r="CQ101" s="322"/>
      <c r="CT101" s="321"/>
      <c r="CU101" s="321"/>
      <c r="CV101" s="321"/>
      <c r="CW101" s="322"/>
      <c r="CX101" s="322"/>
      <c r="CY101" s="322"/>
      <c r="CZ101" s="322"/>
      <c r="DA101" s="322"/>
      <c r="DB101" s="322"/>
      <c r="DC101" s="322"/>
      <c r="DF101" s="321"/>
      <c r="DG101" s="321"/>
      <c r="DH101" s="321"/>
      <c r="DI101" s="322"/>
      <c r="DJ101" s="322"/>
      <c r="DK101" s="322"/>
      <c r="DL101" s="322"/>
      <c r="DM101" s="322"/>
      <c r="DN101" s="322"/>
      <c r="DO101" s="322"/>
      <c r="DR101"/>
      <c r="DS101"/>
      <c r="DT101"/>
      <c r="DU101"/>
      <c r="DV101"/>
      <c r="DW101"/>
      <c r="DX101"/>
      <c r="DY101"/>
      <c r="DZ101"/>
      <c r="EA101"/>
    </row>
    <row r="102" spans="2:132" ht="12.75" customHeight="1">
      <c r="B102" s="321"/>
      <c r="C102" s="321"/>
      <c r="D102" s="321"/>
      <c r="E102" s="322"/>
      <c r="F102" s="322"/>
      <c r="G102" s="322"/>
      <c r="H102" s="322"/>
      <c r="I102" s="322"/>
      <c r="J102" s="322"/>
      <c r="K102" s="322"/>
      <c r="N102" s="321"/>
      <c r="O102" s="321"/>
      <c r="P102" s="321"/>
      <c r="Q102" s="322"/>
      <c r="R102" s="322"/>
      <c r="S102" s="322"/>
      <c r="T102" s="322"/>
      <c r="U102" s="322"/>
      <c r="V102" s="322"/>
      <c r="W102" s="322"/>
      <c r="Z102" s="321"/>
      <c r="AA102" s="321"/>
      <c r="AB102" s="321"/>
      <c r="AC102" s="322"/>
      <c r="AD102" s="322"/>
      <c r="AE102" s="322"/>
      <c r="AF102" s="322"/>
      <c r="AG102" s="322"/>
      <c r="AH102" s="322"/>
      <c r="AI102" s="322"/>
      <c r="AL102" s="321"/>
      <c r="AM102" s="321"/>
      <c r="AN102" s="321"/>
      <c r="AO102" s="322"/>
      <c r="AP102" s="322"/>
      <c r="AQ102" s="322"/>
      <c r="AR102" s="322"/>
      <c r="AS102" s="322"/>
      <c r="AT102" s="322"/>
      <c r="AU102" s="322"/>
      <c r="AX102" s="321"/>
      <c r="AY102" s="321"/>
      <c r="AZ102" s="321"/>
      <c r="BA102" s="322"/>
      <c r="BB102" s="322"/>
      <c r="BC102" s="322"/>
      <c r="BD102" s="322"/>
      <c r="BE102" s="322"/>
      <c r="BF102" s="322"/>
      <c r="BG102" s="322"/>
      <c r="BJ102" s="321"/>
      <c r="BK102" s="321"/>
      <c r="BL102" s="321"/>
      <c r="BM102" s="322"/>
      <c r="BN102" s="322"/>
      <c r="BO102" s="322"/>
      <c r="BP102" s="322"/>
      <c r="BQ102" s="322"/>
      <c r="BR102" s="322"/>
      <c r="BS102" s="322"/>
      <c r="BV102" s="321"/>
      <c r="BW102" s="321"/>
      <c r="BX102" s="321"/>
      <c r="BY102" s="322"/>
      <c r="BZ102" s="322"/>
      <c r="CA102" s="322"/>
      <c r="CB102" s="322"/>
      <c r="CC102" s="322"/>
      <c r="CD102" s="322"/>
      <c r="CE102" s="322"/>
      <c r="CH102" s="321"/>
      <c r="CI102" s="321"/>
      <c r="CJ102" s="321"/>
      <c r="CK102" s="322"/>
      <c r="CL102" s="322"/>
      <c r="CM102" s="322"/>
      <c r="CN102" s="322"/>
      <c r="CO102" s="322"/>
      <c r="CP102" s="322"/>
      <c r="CQ102" s="322"/>
      <c r="CT102" s="321"/>
      <c r="CU102" s="321"/>
      <c r="CV102" s="321"/>
      <c r="CW102" s="322"/>
      <c r="CX102" s="322"/>
      <c r="CY102" s="322"/>
      <c r="CZ102" s="322"/>
      <c r="DA102" s="322"/>
      <c r="DB102" s="322"/>
      <c r="DC102" s="322"/>
      <c r="DF102" s="321"/>
      <c r="DG102" s="321"/>
      <c r="DH102" s="321"/>
      <c r="DI102" s="322"/>
      <c r="DJ102" s="322"/>
      <c r="DK102" s="322"/>
      <c r="DL102" s="322"/>
      <c r="DM102" s="322"/>
      <c r="DN102" s="322"/>
      <c r="DO102" s="322"/>
      <c r="DR102"/>
      <c r="DS102"/>
      <c r="DT102"/>
      <c r="DU102"/>
      <c r="DV102"/>
      <c r="DW102"/>
      <c r="DX102"/>
      <c r="DY102"/>
      <c r="DZ102"/>
      <c r="EA102"/>
    </row>
    <row r="103" spans="2:132" ht="12.75" customHeight="1">
      <c r="B103" s="321"/>
      <c r="C103" s="321"/>
      <c r="D103" s="321"/>
      <c r="E103" s="322"/>
      <c r="F103" s="322"/>
      <c r="G103" s="322"/>
      <c r="H103" s="322"/>
      <c r="I103" s="322"/>
      <c r="J103" s="322"/>
      <c r="K103" s="322"/>
      <c r="N103" s="321"/>
      <c r="O103" s="321"/>
      <c r="P103" s="321"/>
      <c r="Q103" s="322"/>
      <c r="R103" s="322"/>
      <c r="S103" s="322"/>
      <c r="T103" s="322"/>
      <c r="U103" s="322"/>
      <c r="V103" s="322"/>
      <c r="W103" s="322"/>
      <c r="Z103" s="321"/>
      <c r="AA103" s="321"/>
      <c r="AB103" s="321"/>
      <c r="AC103" s="322"/>
      <c r="AD103" s="322"/>
      <c r="AE103" s="322"/>
      <c r="AF103" s="322"/>
      <c r="AG103" s="322"/>
      <c r="AH103" s="322"/>
      <c r="AI103" s="322"/>
      <c r="AL103" s="321"/>
      <c r="AM103" s="321"/>
      <c r="AN103" s="321"/>
      <c r="AO103" s="322"/>
      <c r="AP103" s="322"/>
      <c r="AQ103" s="322"/>
      <c r="AR103" s="322"/>
      <c r="AS103" s="322"/>
      <c r="AT103" s="322"/>
      <c r="AU103" s="322"/>
      <c r="AX103" s="321"/>
      <c r="AY103" s="321"/>
      <c r="AZ103" s="321"/>
      <c r="BA103" s="322"/>
      <c r="BB103" s="322"/>
      <c r="BC103" s="322"/>
      <c r="BD103" s="322"/>
      <c r="BE103" s="322"/>
      <c r="BF103" s="322"/>
      <c r="BG103" s="322"/>
      <c r="BJ103" s="321"/>
      <c r="BK103" s="321"/>
      <c r="BL103" s="321"/>
      <c r="BM103" s="322"/>
      <c r="BN103" s="322"/>
      <c r="BO103" s="322"/>
      <c r="BP103" s="322"/>
      <c r="BQ103" s="322"/>
      <c r="BR103" s="322"/>
      <c r="BS103" s="322"/>
      <c r="BV103" s="321"/>
      <c r="BW103" s="321"/>
      <c r="BX103" s="321"/>
      <c r="BY103" s="322"/>
      <c r="BZ103" s="322"/>
      <c r="CA103" s="322"/>
      <c r="CB103" s="322"/>
      <c r="CC103" s="322"/>
      <c r="CD103" s="322"/>
      <c r="CE103" s="322"/>
      <c r="CH103" s="321"/>
      <c r="CI103" s="321"/>
      <c r="CJ103" s="321"/>
      <c r="CK103" s="322"/>
      <c r="CL103" s="322"/>
      <c r="CM103" s="322"/>
      <c r="CN103" s="322"/>
      <c r="CO103" s="322"/>
      <c r="CP103" s="322"/>
      <c r="CQ103" s="322"/>
      <c r="CT103" s="321"/>
      <c r="CU103" s="321"/>
      <c r="CV103" s="321"/>
      <c r="CW103" s="322"/>
      <c r="CX103" s="322"/>
      <c r="CY103" s="322"/>
      <c r="CZ103" s="322"/>
      <c r="DA103" s="322"/>
      <c r="DB103" s="322"/>
      <c r="DC103" s="322"/>
      <c r="DF103" s="321"/>
      <c r="DG103" s="321"/>
      <c r="DH103" s="321"/>
      <c r="DI103" s="322"/>
      <c r="DJ103" s="322"/>
      <c r="DK103" s="322"/>
      <c r="DL103" s="322"/>
      <c r="DM103" s="322"/>
      <c r="DN103" s="322"/>
      <c r="DO103" s="322"/>
      <c r="DR103"/>
      <c r="DS103"/>
      <c r="DT103"/>
      <c r="DU103"/>
      <c r="DV103"/>
      <c r="DW103"/>
      <c r="DX103"/>
      <c r="DY103"/>
      <c r="DZ103"/>
      <c r="EA103"/>
    </row>
    <row r="104" spans="2:132" ht="5.25" customHeight="1">
      <c r="DR104"/>
      <c r="DS104"/>
      <c r="DT104"/>
      <c r="DU104"/>
      <c r="DV104"/>
      <c r="DW104"/>
      <c r="DX104"/>
      <c r="DY104"/>
      <c r="DZ104"/>
      <c r="EA104"/>
    </row>
    <row r="105" spans="2:132" ht="18.75" customHeight="1">
      <c r="E105" s="323" t="s">
        <v>927</v>
      </c>
      <c r="F105" s="323"/>
      <c r="G105" s="324"/>
      <c r="H105" s="324"/>
      <c r="I105" s="324"/>
      <c r="Q105" s="323" t="s">
        <v>927</v>
      </c>
      <c r="R105" s="323"/>
      <c r="S105" s="324"/>
      <c r="T105" s="324"/>
      <c r="U105" s="324"/>
      <c r="AC105" s="323" t="s">
        <v>927</v>
      </c>
      <c r="AD105" s="323"/>
      <c r="AE105" s="324"/>
      <c r="AF105" s="324"/>
      <c r="AG105" s="324"/>
      <c r="AO105" s="323" t="s">
        <v>927</v>
      </c>
      <c r="AP105" s="323"/>
      <c r="AQ105" s="324"/>
      <c r="AR105" s="324"/>
      <c r="AS105" s="324"/>
      <c r="BA105" s="323" t="s">
        <v>927</v>
      </c>
      <c r="BB105" s="323"/>
      <c r="BC105" s="324"/>
      <c r="BD105" s="324"/>
      <c r="BE105" s="324"/>
      <c r="BM105" s="323" t="s">
        <v>927</v>
      </c>
      <c r="BN105" s="323"/>
      <c r="BO105" s="324"/>
      <c r="BP105" s="324"/>
      <c r="BQ105" s="324"/>
      <c r="BY105" s="323" t="s">
        <v>927</v>
      </c>
      <c r="BZ105" s="323"/>
      <c r="CA105" s="324"/>
      <c r="CB105" s="324"/>
      <c r="CC105" s="324"/>
      <c r="CK105" s="323" t="s">
        <v>927</v>
      </c>
      <c r="CL105" s="323"/>
      <c r="CM105" s="324"/>
      <c r="CN105" s="324"/>
      <c r="CO105" s="324"/>
      <c r="CW105" s="323" t="s">
        <v>927</v>
      </c>
      <c r="CX105" s="323"/>
      <c r="CY105" s="324"/>
      <c r="CZ105" s="324"/>
      <c r="DA105" s="324"/>
      <c r="DI105" s="323" t="s">
        <v>927</v>
      </c>
      <c r="DJ105" s="323"/>
      <c r="DK105" s="324"/>
      <c r="DL105" s="324"/>
      <c r="DM105" s="324"/>
      <c r="DR105"/>
      <c r="DS105"/>
      <c r="DT105"/>
      <c r="DU105"/>
      <c r="DV105"/>
      <c r="DW105"/>
      <c r="DX105"/>
      <c r="DY105"/>
      <c r="DZ105"/>
      <c r="EA105"/>
    </row>
    <row r="106" spans="2:132" ht="18.75" customHeight="1">
      <c r="E106" s="323" t="s">
        <v>928</v>
      </c>
      <c r="F106" s="323"/>
      <c r="G106" s="325"/>
      <c r="H106" s="325"/>
      <c r="I106" s="325"/>
      <c r="Q106" s="323" t="s">
        <v>928</v>
      </c>
      <c r="R106" s="323"/>
      <c r="S106" s="325"/>
      <c r="T106" s="325"/>
      <c r="U106" s="325"/>
      <c r="AC106" s="323" t="s">
        <v>928</v>
      </c>
      <c r="AD106" s="323"/>
      <c r="AE106" s="325"/>
      <c r="AF106" s="325"/>
      <c r="AG106" s="325"/>
      <c r="AO106" s="323" t="s">
        <v>928</v>
      </c>
      <c r="AP106" s="323"/>
      <c r="AQ106" s="325"/>
      <c r="AR106" s="325"/>
      <c r="AS106" s="325"/>
      <c r="BA106" s="323" t="s">
        <v>928</v>
      </c>
      <c r="BB106" s="323"/>
      <c r="BC106" s="325"/>
      <c r="BD106" s="325"/>
      <c r="BE106" s="325"/>
      <c r="BM106" s="323" t="s">
        <v>928</v>
      </c>
      <c r="BN106" s="323"/>
      <c r="BO106" s="325"/>
      <c r="BP106" s="325"/>
      <c r="BQ106" s="325"/>
      <c r="BY106" s="323" t="s">
        <v>928</v>
      </c>
      <c r="BZ106" s="323"/>
      <c r="CA106" s="325"/>
      <c r="CB106" s="325"/>
      <c r="CC106" s="325"/>
      <c r="CK106" s="323" t="s">
        <v>928</v>
      </c>
      <c r="CL106" s="323"/>
      <c r="CM106" s="325"/>
      <c r="CN106" s="325"/>
      <c r="CO106" s="325"/>
      <c r="CW106" s="323" t="s">
        <v>928</v>
      </c>
      <c r="CX106" s="323"/>
      <c r="CY106" s="325"/>
      <c r="CZ106" s="325"/>
      <c r="DA106" s="325"/>
      <c r="DI106" s="323" t="s">
        <v>928</v>
      </c>
      <c r="DJ106" s="323"/>
      <c r="DK106" s="325"/>
      <c r="DL106" s="325"/>
      <c r="DM106" s="325"/>
      <c r="DR106"/>
      <c r="DS106"/>
      <c r="DT106"/>
      <c r="DU106"/>
      <c r="DV106"/>
      <c r="DW106"/>
      <c r="DX106"/>
      <c r="DY106"/>
      <c r="DZ106"/>
      <c r="EA106"/>
    </row>
    <row r="107" spans="2:132" ht="18.75" customHeight="1">
      <c r="E107" s="323" t="s">
        <v>929</v>
      </c>
      <c r="F107" s="323"/>
      <c r="G107" s="325"/>
      <c r="H107" s="325"/>
      <c r="I107" s="325"/>
      <c r="Q107" s="323" t="s">
        <v>929</v>
      </c>
      <c r="R107" s="323"/>
      <c r="S107" s="325"/>
      <c r="T107" s="325"/>
      <c r="U107" s="325"/>
      <c r="AC107" s="323" t="s">
        <v>929</v>
      </c>
      <c r="AD107" s="323"/>
      <c r="AE107" s="325"/>
      <c r="AF107" s="325"/>
      <c r="AG107" s="325"/>
      <c r="AO107" s="323" t="s">
        <v>929</v>
      </c>
      <c r="AP107" s="323"/>
      <c r="AQ107" s="325"/>
      <c r="AR107" s="325"/>
      <c r="AS107" s="325"/>
      <c r="BA107" s="323" t="s">
        <v>929</v>
      </c>
      <c r="BB107" s="323"/>
      <c r="BC107" s="325"/>
      <c r="BD107" s="325"/>
      <c r="BE107" s="325"/>
      <c r="BM107" s="323" t="s">
        <v>929</v>
      </c>
      <c r="BN107" s="323"/>
      <c r="BO107" s="325"/>
      <c r="BP107" s="325"/>
      <c r="BQ107" s="325"/>
      <c r="BY107" s="323" t="s">
        <v>929</v>
      </c>
      <c r="BZ107" s="323"/>
      <c r="CA107" s="325"/>
      <c r="CB107" s="325"/>
      <c r="CC107" s="325"/>
      <c r="CK107" s="323" t="s">
        <v>929</v>
      </c>
      <c r="CL107" s="323"/>
      <c r="CM107" s="325"/>
      <c r="CN107" s="325"/>
      <c r="CO107" s="325"/>
      <c r="CW107" s="323" t="s">
        <v>929</v>
      </c>
      <c r="CX107" s="323"/>
      <c r="CY107" s="325"/>
      <c r="CZ107" s="325"/>
      <c r="DA107" s="325"/>
      <c r="DI107" s="323" t="s">
        <v>929</v>
      </c>
      <c r="DJ107" s="323"/>
      <c r="DK107" s="325"/>
      <c r="DL107" s="325"/>
      <c r="DM107" s="325"/>
      <c r="DR107"/>
      <c r="DS107"/>
      <c r="DT107"/>
      <c r="DU107"/>
      <c r="DV107"/>
      <c r="DW107"/>
      <c r="DX107"/>
      <c r="DY107"/>
      <c r="DZ107"/>
      <c r="EA107"/>
    </row>
    <row r="108" spans="2:132" ht="9.75" customHeight="1">
      <c r="DR108"/>
      <c r="DS108"/>
      <c r="DT108"/>
      <c r="DU108"/>
      <c r="DV108"/>
      <c r="DW108"/>
      <c r="DX108"/>
      <c r="DY108"/>
      <c r="DZ108"/>
      <c r="EA108"/>
    </row>
    <row r="109" spans="2:132" ht="9.75" customHeight="1">
      <c r="DR109"/>
      <c r="DS109"/>
      <c r="DT109"/>
      <c r="DU109"/>
      <c r="DV109"/>
      <c r="DW109"/>
      <c r="DX109"/>
      <c r="DY109"/>
      <c r="DZ109"/>
      <c r="EA109"/>
    </row>
    <row r="110" spans="2:132" s="179" customFormat="1" ht="6" customHeight="1">
      <c r="B110" s="176"/>
      <c r="C110" s="177"/>
      <c r="D110" s="177"/>
      <c r="E110" s="177"/>
      <c r="F110" s="177"/>
      <c r="G110" s="177"/>
      <c r="H110" s="177"/>
      <c r="I110" s="177"/>
      <c r="J110" s="177"/>
      <c r="K110" s="178"/>
      <c r="N110" s="176"/>
      <c r="O110" s="177"/>
      <c r="P110" s="177"/>
      <c r="Q110" s="177"/>
      <c r="R110" s="177"/>
      <c r="S110" s="177"/>
      <c r="T110" s="177"/>
      <c r="U110" s="177"/>
      <c r="V110" s="177"/>
      <c r="W110" s="178"/>
      <c r="Z110" s="176"/>
      <c r="AA110" s="177"/>
      <c r="AB110" s="177"/>
      <c r="AC110" s="177"/>
      <c r="AD110" s="177"/>
      <c r="AE110" s="177"/>
      <c r="AF110" s="177"/>
      <c r="AG110" s="177"/>
      <c r="AH110" s="177"/>
      <c r="AI110" s="178"/>
      <c r="AL110" s="176"/>
      <c r="AM110" s="177"/>
      <c r="AN110" s="177"/>
      <c r="AO110" s="177"/>
      <c r="AP110" s="177"/>
      <c r="AQ110" s="177"/>
      <c r="AR110" s="177"/>
      <c r="AS110" s="177"/>
      <c r="AT110" s="177"/>
      <c r="AU110" s="178"/>
      <c r="AX110" s="176"/>
      <c r="AY110" s="177"/>
      <c r="AZ110" s="177"/>
      <c r="BA110" s="177"/>
      <c r="BB110" s="177"/>
      <c r="BC110" s="177"/>
      <c r="BD110" s="177"/>
      <c r="BE110" s="177"/>
      <c r="BF110" s="177"/>
      <c r="BG110" s="178"/>
      <c r="BJ110" s="176"/>
      <c r="BK110" s="177"/>
      <c r="BL110" s="177"/>
      <c r="BM110" s="177"/>
      <c r="BN110" s="177"/>
      <c r="BO110" s="177"/>
      <c r="BP110" s="177"/>
      <c r="BQ110" s="177"/>
      <c r="BR110" s="177"/>
      <c r="BS110" s="178"/>
      <c r="BV110" s="176"/>
      <c r="BW110" s="177"/>
      <c r="BX110" s="177"/>
      <c r="BY110" s="177"/>
      <c r="BZ110" s="177"/>
      <c r="CA110" s="177"/>
      <c r="CB110" s="177"/>
      <c r="CC110" s="177"/>
      <c r="CD110" s="177"/>
      <c r="CE110" s="178"/>
      <c r="CH110" s="176"/>
      <c r="CI110" s="177"/>
      <c r="CJ110" s="177"/>
      <c r="CK110" s="177"/>
      <c r="CL110" s="177"/>
      <c r="CM110" s="177"/>
      <c r="CN110" s="177"/>
      <c r="CO110" s="177"/>
      <c r="CP110" s="177"/>
      <c r="CQ110" s="178"/>
      <c r="CT110" s="176"/>
      <c r="CU110" s="177"/>
      <c r="CV110" s="177"/>
      <c r="CW110" s="177"/>
      <c r="CX110" s="177"/>
      <c r="CY110" s="177"/>
      <c r="CZ110" s="177"/>
      <c r="DA110" s="177"/>
      <c r="DB110" s="177"/>
      <c r="DC110" s="178"/>
      <c r="DF110"/>
      <c r="DG110"/>
      <c r="DH110"/>
      <c r="DI110"/>
      <c r="DJ110"/>
      <c r="DK110"/>
      <c r="DL110"/>
      <c r="DM110"/>
      <c r="DN110"/>
      <c r="DO110"/>
      <c r="DR110"/>
      <c r="DS110"/>
      <c r="DT110"/>
      <c r="DU110"/>
      <c r="DV110"/>
      <c r="DW110"/>
      <c r="DX110"/>
      <c r="DY110"/>
      <c r="DZ110"/>
      <c r="EA110"/>
    </row>
    <row r="111" spans="2:132" s="179" customFormat="1" ht="18" customHeight="1">
      <c r="B111" s="180"/>
      <c r="C111" s="181"/>
      <c r="D111" s="181"/>
      <c r="E111" s="305" t="s">
        <v>2</v>
      </c>
      <c r="F111" s="305"/>
      <c r="G111" s="305"/>
      <c r="H111" s="305"/>
      <c r="I111" s="182"/>
      <c r="J111" s="182"/>
      <c r="K111" s="183"/>
      <c r="L111" s="182"/>
      <c r="N111" s="180"/>
      <c r="O111" s="181"/>
      <c r="P111" s="181"/>
      <c r="Q111" s="305" t="s">
        <v>2</v>
      </c>
      <c r="R111" s="305"/>
      <c r="S111" s="305"/>
      <c r="T111" s="305"/>
      <c r="U111" s="182"/>
      <c r="V111" s="182"/>
      <c r="W111" s="183"/>
      <c r="X111" s="182"/>
      <c r="Z111" s="180"/>
      <c r="AA111" s="181"/>
      <c r="AB111" s="181"/>
      <c r="AC111" s="305" t="s">
        <v>2</v>
      </c>
      <c r="AD111" s="305"/>
      <c r="AE111" s="305"/>
      <c r="AF111" s="305"/>
      <c r="AG111" s="182"/>
      <c r="AH111" s="182"/>
      <c r="AI111" s="183"/>
      <c r="AJ111" s="182"/>
      <c r="AL111" s="180"/>
      <c r="AM111" s="181"/>
      <c r="AN111" s="181"/>
      <c r="AO111" s="305" t="s">
        <v>2</v>
      </c>
      <c r="AP111" s="305"/>
      <c r="AQ111" s="305"/>
      <c r="AR111" s="305"/>
      <c r="AS111" s="182"/>
      <c r="AT111" s="182"/>
      <c r="AU111" s="183"/>
      <c r="AV111" s="182"/>
      <c r="AX111" s="180"/>
      <c r="AY111" s="181"/>
      <c r="AZ111" s="181"/>
      <c r="BA111" s="305" t="s">
        <v>2</v>
      </c>
      <c r="BB111" s="305"/>
      <c r="BC111" s="305"/>
      <c r="BD111" s="305"/>
      <c r="BE111" s="182"/>
      <c r="BF111" s="182"/>
      <c r="BG111" s="183"/>
      <c r="BH111" s="182"/>
      <c r="BJ111" s="180"/>
      <c r="BK111" s="181"/>
      <c r="BL111" s="181"/>
      <c r="BM111" s="305" t="s">
        <v>2</v>
      </c>
      <c r="BN111" s="305"/>
      <c r="BO111" s="305"/>
      <c r="BP111" s="305"/>
      <c r="BQ111" s="182"/>
      <c r="BR111" s="182"/>
      <c r="BS111" s="183"/>
      <c r="BT111" s="182"/>
      <c r="BV111" s="180"/>
      <c r="BW111" s="181"/>
      <c r="BX111" s="181"/>
      <c r="BY111" s="305" t="s">
        <v>2</v>
      </c>
      <c r="BZ111" s="305"/>
      <c r="CA111" s="305"/>
      <c r="CB111" s="305"/>
      <c r="CC111" s="182"/>
      <c r="CD111" s="182"/>
      <c r="CE111" s="183"/>
      <c r="CF111" s="182"/>
      <c r="CH111" s="180"/>
      <c r="CI111" s="181"/>
      <c r="CJ111" s="181"/>
      <c r="CK111" s="305" t="s">
        <v>2</v>
      </c>
      <c r="CL111" s="305"/>
      <c r="CM111" s="305"/>
      <c r="CN111" s="305"/>
      <c r="CO111" s="182"/>
      <c r="CP111" s="182"/>
      <c r="CQ111" s="183"/>
      <c r="CR111" s="182"/>
      <c r="CT111" s="180"/>
      <c r="CU111" s="181"/>
      <c r="CV111" s="181"/>
      <c r="CW111" s="305" t="s">
        <v>2</v>
      </c>
      <c r="CX111" s="305"/>
      <c r="CY111" s="305"/>
      <c r="CZ111" s="305"/>
      <c r="DA111" s="182"/>
      <c r="DB111" s="182"/>
      <c r="DC111" s="183"/>
      <c r="DD111" s="182"/>
      <c r="DF111"/>
      <c r="DG111"/>
      <c r="DH111"/>
      <c r="DI111"/>
      <c r="DJ111"/>
      <c r="DK111"/>
      <c r="DL111"/>
      <c r="DM111"/>
      <c r="DN111"/>
      <c r="DO111"/>
      <c r="DP111" s="182"/>
      <c r="DR111"/>
      <c r="DS111"/>
      <c r="DT111"/>
      <c r="DU111"/>
      <c r="DV111"/>
      <c r="DW111"/>
      <c r="DX111"/>
      <c r="DY111"/>
      <c r="DZ111"/>
      <c r="EA111"/>
      <c r="EB111" s="182"/>
    </row>
    <row r="112" spans="2:132" s="179" customFormat="1" ht="18" customHeight="1">
      <c r="B112" s="180"/>
      <c r="C112" s="181"/>
      <c r="D112" s="181"/>
      <c r="E112" s="306" t="s">
        <v>910</v>
      </c>
      <c r="F112" s="306"/>
      <c r="G112" s="306"/>
      <c r="H112" s="306"/>
      <c r="I112" s="184"/>
      <c r="J112" s="184"/>
      <c r="K112" s="185"/>
      <c r="L112" s="184"/>
      <c r="N112" s="180"/>
      <c r="O112" s="181"/>
      <c r="P112" s="181"/>
      <c r="Q112" s="306" t="s">
        <v>910</v>
      </c>
      <c r="R112" s="306"/>
      <c r="S112" s="306"/>
      <c r="T112" s="306"/>
      <c r="U112" s="184"/>
      <c r="V112" s="184"/>
      <c r="W112" s="185"/>
      <c r="X112" s="184"/>
      <c r="Z112" s="180"/>
      <c r="AA112" s="181"/>
      <c r="AB112" s="181"/>
      <c r="AC112" s="306" t="s">
        <v>910</v>
      </c>
      <c r="AD112" s="306"/>
      <c r="AE112" s="306"/>
      <c r="AF112" s="306"/>
      <c r="AG112" s="184"/>
      <c r="AH112" s="184"/>
      <c r="AI112" s="185"/>
      <c r="AJ112" s="184"/>
      <c r="AL112" s="180"/>
      <c r="AM112" s="181"/>
      <c r="AN112" s="181"/>
      <c r="AO112" s="306" t="s">
        <v>910</v>
      </c>
      <c r="AP112" s="306"/>
      <c r="AQ112" s="306"/>
      <c r="AR112" s="306"/>
      <c r="AS112" s="184"/>
      <c r="AT112" s="184"/>
      <c r="AU112" s="185"/>
      <c r="AV112" s="184"/>
      <c r="AX112" s="180"/>
      <c r="AY112" s="181"/>
      <c r="AZ112" s="181"/>
      <c r="BA112" s="306" t="s">
        <v>910</v>
      </c>
      <c r="BB112" s="306"/>
      <c r="BC112" s="306"/>
      <c r="BD112" s="306"/>
      <c r="BE112" s="184"/>
      <c r="BF112" s="184"/>
      <c r="BG112" s="185"/>
      <c r="BH112" s="184"/>
      <c r="BJ112" s="180"/>
      <c r="BK112" s="181"/>
      <c r="BL112" s="181"/>
      <c r="BM112" s="306" t="s">
        <v>910</v>
      </c>
      <c r="BN112" s="306"/>
      <c r="BO112" s="306"/>
      <c r="BP112" s="306"/>
      <c r="BQ112" s="184"/>
      <c r="BR112" s="184"/>
      <c r="BS112" s="185"/>
      <c r="BT112" s="184"/>
      <c r="BV112" s="180"/>
      <c r="BW112" s="181"/>
      <c r="BX112" s="181"/>
      <c r="BY112" s="306" t="s">
        <v>910</v>
      </c>
      <c r="BZ112" s="306"/>
      <c r="CA112" s="306"/>
      <c r="CB112" s="306"/>
      <c r="CC112" s="184"/>
      <c r="CD112" s="184"/>
      <c r="CE112" s="185"/>
      <c r="CF112" s="184"/>
      <c r="CH112" s="180"/>
      <c r="CI112" s="181"/>
      <c r="CJ112" s="181"/>
      <c r="CK112" s="306" t="s">
        <v>910</v>
      </c>
      <c r="CL112" s="306"/>
      <c r="CM112" s="306"/>
      <c r="CN112" s="306"/>
      <c r="CO112" s="184"/>
      <c r="CP112" s="184"/>
      <c r="CQ112" s="185"/>
      <c r="CR112" s="184"/>
      <c r="CT112" s="180"/>
      <c r="CU112" s="181"/>
      <c r="CV112" s="181"/>
      <c r="CW112" s="306" t="s">
        <v>910</v>
      </c>
      <c r="CX112" s="306"/>
      <c r="CY112" s="306"/>
      <c r="CZ112" s="306"/>
      <c r="DA112" s="184"/>
      <c r="DB112" s="184"/>
      <c r="DC112" s="185"/>
      <c r="DD112" s="184"/>
      <c r="DF112"/>
      <c r="DG112"/>
      <c r="DH112"/>
      <c r="DI112"/>
      <c r="DJ112"/>
      <c r="DK112"/>
      <c r="DL112"/>
      <c r="DM112"/>
      <c r="DN112"/>
      <c r="DO112"/>
      <c r="DP112" s="184"/>
      <c r="DR112"/>
      <c r="DS112"/>
      <c r="DT112"/>
      <c r="DU112"/>
      <c r="DV112"/>
      <c r="DW112"/>
      <c r="DX112"/>
      <c r="DY112"/>
      <c r="DZ112"/>
      <c r="EA112"/>
      <c r="EB112" s="184"/>
    </row>
    <row r="113" spans="2:131" s="179" customFormat="1" ht="4.5" customHeight="1">
      <c r="B113" s="186"/>
      <c r="C113" s="187"/>
      <c r="D113" s="187"/>
      <c r="E113" s="187"/>
      <c r="F113" s="187"/>
      <c r="G113" s="187"/>
      <c r="H113" s="187"/>
      <c r="I113" s="187"/>
      <c r="J113" s="187"/>
      <c r="K113" s="188"/>
      <c r="N113" s="186"/>
      <c r="O113" s="187"/>
      <c r="P113" s="187"/>
      <c r="Q113" s="187"/>
      <c r="R113" s="187"/>
      <c r="S113" s="187"/>
      <c r="T113" s="187"/>
      <c r="U113" s="187"/>
      <c r="V113" s="187"/>
      <c r="W113" s="188"/>
      <c r="Z113" s="186"/>
      <c r="AA113" s="187"/>
      <c r="AB113" s="187"/>
      <c r="AC113" s="187"/>
      <c r="AD113" s="187"/>
      <c r="AE113" s="187"/>
      <c r="AF113" s="187"/>
      <c r="AG113" s="187"/>
      <c r="AH113" s="187"/>
      <c r="AI113" s="188"/>
      <c r="AL113" s="186"/>
      <c r="AM113" s="187"/>
      <c r="AN113" s="187"/>
      <c r="AO113" s="187"/>
      <c r="AP113" s="187"/>
      <c r="AQ113" s="187"/>
      <c r="AR113" s="187"/>
      <c r="AS113" s="187"/>
      <c r="AT113" s="187"/>
      <c r="AU113" s="188"/>
      <c r="AX113" s="186"/>
      <c r="AY113" s="187"/>
      <c r="AZ113" s="187"/>
      <c r="BA113" s="187"/>
      <c r="BB113" s="187"/>
      <c r="BC113" s="187"/>
      <c r="BD113" s="187"/>
      <c r="BE113" s="187"/>
      <c r="BF113" s="187"/>
      <c r="BG113" s="188"/>
      <c r="BJ113" s="186"/>
      <c r="BK113" s="187"/>
      <c r="BL113" s="187"/>
      <c r="BM113" s="187"/>
      <c r="BN113" s="187"/>
      <c r="BO113" s="187"/>
      <c r="BP113" s="187"/>
      <c r="BQ113" s="187"/>
      <c r="BR113" s="187"/>
      <c r="BS113" s="188"/>
      <c r="BV113" s="186"/>
      <c r="BW113" s="187"/>
      <c r="BX113" s="187"/>
      <c r="BY113" s="187"/>
      <c r="BZ113" s="187"/>
      <c r="CA113" s="187"/>
      <c r="CB113" s="187"/>
      <c r="CC113" s="187"/>
      <c r="CD113" s="187"/>
      <c r="CE113" s="188"/>
      <c r="CH113" s="186"/>
      <c r="CI113" s="187"/>
      <c r="CJ113" s="187"/>
      <c r="CK113" s="187"/>
      <c r="CL113" s="187"/>
      <c r="CM113" s="187"/>
      <c r="CN113" s="187"/>
      <c r="CO113" s="187"/>
      <c r="CP113" s="187"/>
      <c r="CQ113" s="188"/>
      <c r="CT113" s="186"/>
      <c r="CU113" s="187"/>
      <c r="CV113" s="187"/>
      <c r="CW113" s="187"/>
      <c r="CX113" s="187"/>
      <c r="CY113" s="187"/>
      <c r="CZ113" s="187"/>
      <c r="DA113" s="187"/>
      <c r="DB113" s="187"/>
      <c r="DC113" s="188"/>
      <c r="DF113"/>
      <c r="DG113"/>
      <c r="DH113"/>
      <c r="DI113"/>
      <c r="DJ113"/>
      <c r="DK113"/>
      <c r="DL113"/>
      <c r="DM113"/>
      <c r="DN113"/>
      <c r="DO113"/>
      <c r="DR113"/>
      <c r="DS113"/>
      <c r="DT113"/>
      <c r="DU113"/>
      <c r="DV113"/>
      <c r="DW113"/>
      <c r="DX113"/>
      <c r="DY113"/>
      <c r="DZ113"/>
      <c r="EA113"/>
    </row>
    <row r="114" spans="2:131" s="179" customFormat="1" ht="5.25" customHeight="1">
      <c r="DF114"/>
      <c r="DG114"/>
      <c r="DH114"/>
      <c r="DI114"/>
      <c r="DJ114"/>
      <c r="DK114"/>
      <c r="DL114"/>
      <c r="DM114"/>
      <c r="DN114"/>
      <c r="DO114"/>
      <c r="DR114"/>
      <c r="DS114"/>
      <c r="DT114"/>
      <c r="DU114"/>
      <c r="DV114"/>
      <c r="DW114"/>
      <c r="DX114"/>
      <c r="DY114"/>
      <c r="DZ114"/>
      <c r="EA114"/>
    </row>
    <row r="115" spans="2:131" s="179" customFormat="1" ht="15" customHeight="1">
      <c r="B115" s="189">
        <v>1</v>
      </c>
      <c r="C115" s="307" t="s">
        <v>911</v>
      </c>
      <c r="D115" s="308"/>
      <c r="E115" s="309" t="s">
        <v>912</v>
      </c>
      <c r="F115" s="309" t="s">
        <v>913</v>
      </c>
      <c r="G115" s="309" t="s">
        <v>914</v>
      </c>
      <c r="H115" s="313" t="s">
        <v>915</v>
      </c>
      <c r="I115" s="313"/>
      <c r="J115" s="313" t="s">
        <v>916</v>
      </c>
      <c r="K115" s="313"/>
      <c r="N115" s="189">
        <v>2</v>
      </c>
      <c r="O115" s="307" t="s">
        <v>911</v>
      </c>
      <c r="P115" s="308"/>
      <c r="Q115" s="309" t="s">
        <v>912</v>
      </c>
      <c r="R115" s="309" t="s">
        <v>913</v>
      </c>
      <c r="S115" s="309" t="s">
        <v>914</v>
      </c>
      <c r="T115" s="313" t="s">
        <v>915</v>
      </c>
      <c r="U115" s="313"/>
      <c r="V115" s="313" t="s">
        <v>916</v>
      </c>
      <c r="W115" s="313"/>
      <c r="Z115" s="189">
        <v>3</v>
      </c>
      <c r="AA115" s="307" t="s">
        <v>911</v>
      </c>
      <c r="AB115" s="308"/>
      <c r="AC115" s="309" t="s">
        <v>912</v>
      </c>
      <c r="AD115" s="309" t="s">
        <v>913</v>
      </c>
      <c r="AE115" s="309" t="s">
        <v>914</v>
      </c>
      <c r="AF115" s="313" t="s">
        <v>915</v>
      </c>
      <c r="AG115" s="313"/>
      <c r="AH115" s="313" t="s">
        <v>916</v>
      </c>
      <c r="AI115" s="313"/>
      <c r="AL115" s="189">
        <v>4</v>
      </c>
      <c r="AM115" s="307" t="s">
        <v>911</v>
      </c>
      <c r="AN115" s="308"/>
      <c r="AO115" s="309" t="s">
        <v>912</v>
      </c>
      <c r="AP115" s="309" t="s">
        <v>913</v>
      </c>
      <c r="AQ115" s="309" t="s">
        <v>914</v>
      </c>
      <c r="AR115" s="313" t="s">
        <v>915</v>
      </c>
      <c r="AS115" s="313"/>
      <c r="AT115" s="313" t="s">
        <v>916</v>
      </c>
      <c r="AU115" s="313"/>
      <c r="AX115" s="189">
        <v>5</v>
      </c>
      <c r="AY115" s="307" t="s">
        <v>911</v>
      </c>
      <c r="AZ115" s="308"/>
      <c r="BA115" s="309" t="s">
        <v>912</v>
      </c>
      <c r="BB115" s="309" t="s">
        <v>913</v>
      </c>
      <c r="BC115" s="309" t="s">
        <v>914</v>
      </c>
      <c r="BD115" s="313" t="s">
        <v>915</v>
      </c>
      <c r="BE115" s="313"/>
      <c r="BF115" s="313" t="s">
        <v>916</v>
      </c>
      <c r="BG115" s="313"/>
      <c r="BJ115" s="189">
        <v>6</v>
      </c>
      <c r="BK115" s="307" t="s">
        <v>911</v>
      </c>
      <c r="BL115" s="308"/>
      <c r="BM115" s="309" t="s">
        <v>912</v>
      </c>
      <c r="BN115" s="309" t="s">
        <v>913</v>
      </c>
      <c r="BO115" s="309" t="s">
        <v>914</v>
      </c>
      <c r="BP115" s="313" t="s">
        <v>915</v>
      </c>
      <c r="BQ115" s="313"/>
      <c r="BR115" s="313" t="s">
        <v>916</v>
      </c>
      <c r="BS115" s="313"/>
      <c r="BV115" s="189">
        <v>7</v>
      </c>
      <c r="BW115" s="307" t="s">
        <v>911</v>
      </c>
      <c r="BX115" s="308"/>
      <c r="BY115" s="309" t="s">
        <v>912</v>
      </c>
      <c r="BZ115" s="309" t="s">
        <v>913</v>
      </c>
      <c r="CA115" s="309" t="s">
        <v>914</v>
      </c>
      <c r="CB115" s="313" t="s">
        <v>915</v>
      </c>
      <c r="CC115" s="313"/>
      <c r="CD115" s="313" t="s">
        <v>916</v>
      </c>
      <c r="CE115" s="313"/>
      <c r="CH115" s="189">
        <v>8</v>
      </c>
      <c r="CI115" s="307" t="s">
        <v>911</v>
      </c>
      <c r="CJ115" s="308"/>
      <c r="CK115" s="309" t="s">
        <v>912</v>
      </c>
      <c r="CL115" s="309" t="s">
        <v>913</v>
      </c>
      <c r="CM115" s="309" t="s">
        <v>914</v>
      </c>
      <c r="CN115" s="313" t="s">
        <v>915</v>
      </c>
      <c r="CO115" s="313"/>
      <c r="CP115" s="313" t="s">
        <v>916</v>
      </c>
      <c r="CQ115" s="313"/>
      <c r="CT115" s="189">
        <v>9</v>
      </c>
      <c r="CU115" s="307" t="s">
        <v>911</v>
      </c>
      <c r="CV115" s="308"/>
      <c r="CW115" s="309" t="s">
        <v>912</v>
      </c>
      <c r="CX115" s="309" t="s">
        <v>913</v>
      </c>
      <c r="CY115" s="309" t="s">
        <v>914</v>
      </c>
      <c r="CZ115" s="313" t="s">
        <v>915</v>
      </c>
      <c r="DA115" s="313"/>
      <c r="DB115" s="313" t="s">
        <v>916</v>
      </c>
      <c r="DC115" s="313"/>
      <c r="DF115"/>
      <c r="DG115"/>
      <c r="DH115"/>
      <c r="DI115"/>
      <c r="DJ115"/>
      <c r="DK115"/>
      <c r="DL115"/>
      <c r="DM115"/>
      <c r="DN115"/>
      <c r="DO115"/>
      <c r="DR115"/>
      <c r="DS115"/>
      <c r="DT115"/>
      <c r="DU115"/>
      <c r="DV115"/>
      <c r="DW115"/>
      <c r="DX115"/>
      <c r="DY115"/>
      <c r="DZ115"/>
      <c r="EA115"/>
    </row>
    <row r="116" spans="2:131" s="179" customFormat="1" ht="15" customHeight="1" thickBot="1">
      <c r="B116" s="315" t="s">
        <v>917</v>
      </c>
      <c r="C116" s="316"/>
      <c r="D116" s="190">
        <v>0.41666666666666669</v>
      </c>
      <c r="E116" s="310"/>
      <c r="F116" s="310"/>
      <c r="G116" s="310"/>
      <c r="H116" s="314"/>
      <c r="I116" s="314"/>
      <c r="J116" s="314"/>
      <c r="K116" s="314"/>
      <c r="N116" s="315" t="s">
        <v>917</v>
      </c>
      <c r="O116" s="316"/>
      <c r="P116" s="190">
        <v>0.4513888888888889</v>
      </c>
      <c r="Q116" s="310"/>
      <c r="R116" s="310"/>
      <c r="S116" s="310"/>
      <c r="T116" s="314"/>
      <c r="U116" s="314"/>
      <c r="V116" s="314"/>
      <c r="W116" s="314"/>
      <c r="Z116" s="315" t="s">
        <v>917</v>
      </c>
      <c r="AA116" s="316"/>
      <c r="AB116" s="190">
        <v>0.4861111111111111</v>
      </c>
      <c r="AC116" s="310"/>
      <c r="AD116" s="310"/>
      <c r="AE116" s="310"/>
      <c r="AF116" s="314"/>
      <c r="AG116" s="314"/>
      <c r="AH116" s="314"/>
      <c r="AI116" s="314"/>
      <c r="AL116" s="315" t="s">
        <v>917</v>
      </c>
      <c r="AM116" s="316"/>
      <c r="AN116" s="190">
        <v>0.52083333333333337</v>
      </c>
      <c r="AO116" s="310"/>
      <c r="AP116" s="310"/>
      <c r="AQ116" s="310"/>
      <c r="AR116" s="314"/>
      <c r="AS116" s="314"/>
      <c r="AT116" s="314"/>
      <c r="AU116" s="314"/>
      <c r="AX116" s="315" t="s">
        <v>917</v>
      </c>
      <c r="AY116" s="316"/>
      <c r="AZ116" s="190">
        <v>0.55555555555555558</v>
      </c>
      <c r="BA116" s="310"/>
      <c r="BB116" s="310"/>
      <c r="BC116" s="310"/>
      <c r="BD116" s="314"/>
      <c r="BE116" s="314"/>
      <c r="BF116" s="314"/>
      <c r="BG116" s="314"/>
      <c r="BJ116" s="315" t="s">
        <v>917</v>
      </c>
      <c r="BK116" s="316"/>
      <c r="BL116" s="190">
        <v>0.59027777777777779</v>
      </c>
      <c r="BM116" s="310"/>
      <c r="BN116" s="310"/>
      <c r="BO116" s="310"/>
      <c r="BP116" s="314"/>
      <c r="BQ116" s="314"/>
      <c r="BR116" s="314"/>
      <c r="BS116" s="314"/>
      <c r="BV116" s="315" t="s">
        <v>917</v>
      </c>
      <c r="BW116" s="316"/>
      <c r="BX116" s="190">
        <v>0.625</v>
      </c>
      <c r="BY116" s="310"/>
      <c r="BZ116" s="310"/>
      <c r="CA116" s="310"/>
      <c r="CB116" s="314"/>
      <c r="CC116" s="314"/>
      <c r="CD116" s="314"/>
      <c r="CE116" s="314"/>
      <c r="CH116" s="315" t="s">
        <v>917</v>
      </c>
      <c r="CI116" s="316"/>
      <c r="CJ116" s="190">
        <v>0.66666666666666663</v>
      </c>
      <c r="CK116" s="310"/>
      <c r="CL116" s="310"/>
      <c r="CM116" s="310"/>
      <c r="CN116" s="314"/>
      <c r="CO116" s="314"/>
      <c r="CP116" s="314"/>
      <c r="CQ116" s="314"/>
      <c r="CT116" s="315" t="s">
        <v>917</v>
      </c>
      <c r="CU116" s="316"/>
      <c r="CV116" s="190">
        <v>0.70833333333333337</v>
      </c>
      <c r="CW116" s="310"/>
      <c r="CX116" s="310"/>
      <c r="CY116" s="310"/>
      <c r="CZ116" s="314"/>
      <c r="DA116" s="314"/>
      <c r="DB116" s="314"/>
      <c r="DC116" s="314"/>
      <c r="DF116"/>
      <c r="DG116"/>
      <c r="DH116"/>
      <c r="DI116"/>
      <c r="DJ116"/>
      <c r="DK116"/>
      <c r="DL116"/>
      <c r="DM116"/>
      <c r="DN116"/>
      <c r="DO116"/>
      <c r="DR116"/>
      <c r="DS116"/>
      <c r="DT116"/>
      <c r="DU116"/>
      <c r="DV116"/>
      <c r="DW116"/>
      <c r="DX116"/>
      <c r="DY116"/>
      <c r="DZ116"/>
      <c r="EA116"/>
    </row>
    <row r="117" spans="2:131" s="196" customFormat="1" ht="24.75" customHeight="1" thickBot="1">
      <c r="B117" s="317" t="s">
        <v>918</v>
      </c>
      <c r="C117" s="318"/>
      <c r="D117" s="191" t="s">
        <v>933</v>
      </c>
      <c r="E117" s="192" t="str">
        <f>Turnisabato!C15</f>
        <v>Valletta</v>
      </c>
      <c r="F117" s="192" t="str">
        <f>Turnisabato!D15</f>
        <v>Grosseto</v>
      </c>
      <c r="G117" s="192" t="str">
        <f>Turnisabato!G15</f>
        <v>Wiener Neustadt</v>
      </c>
      <c r="H117" s="194"/>
      <c r="I117" s="194"/>
      <c r="J117" s="194"/>
      <c r="K117" s="195"/>
      <c r="N117" s="317" t="s">
        <v>918</v>
      </c>
      <c r="O117" s="318"/>
      <c r="P117" s="191" t="s">
        <v>933</v>
      </c>
      <c r="Q117" s="192" t="str">
        <f>Turnisabato!C29</f>
        <v>Fiamme Azzurre</v>
      </c>
      <c r="R117" s="192" t="str">
        <f>Turnisabato!D29</f>
        <v>Warriors</v>
      </c>
      <c r="S117" s="192" t="str">
        <f>Turnisabato!G29</f>
        <v>Bologna Tigers</v>
      </c>
      <c r="T117" s="194"/>
      <c r="U117" s="194"/>
      <c r="V117" s="194"/>
      <c r="W117" s="195"/>
      <c r="Z117" s="317" t="s">
        <v>918</v>
      </c>
      <c r="AA117" s="318"/>
      <c r="AB117" s="191" t="s">
        <v>933</v>
      </c>
      <c r="AC117" s="204" t="str">
        <f>Turnisabato!C43</f>
        <v>Valletta</v>
      </c>
      <c r="AD117" s="192" t="str">
        <f>Turnisabato!D43</f>
        <v>Foggia</v>
      </c>
      <c r="AE117" s="192" t="str">
        <f>Turnisabato!G43</f>
        <v>Tiburones FM</v>
      </c>
      <c r="AF117" s="194"/>
      <c r="AG117" s="194"/>
      <c r="AH117" s="194"/>
      <c r="AI117" s="195"/>
      <c r="AL117" s="317" t="s">
        <v>918</v>
      </c>
      <c r="AM117" s="318"/>
      <c r="AN117" s="191" t="s">
        <v>933</v>
      </c>
      <c r="AO117" s="192" t="str">
        <f>Turnisabato!C57</f>
        <v>Fiamme Azzurre</v>
      </c>
      <c r="AP117" s="192" t="str">
        <f>Turnisabato!D57</f>
        <v>Sparta Spreeathen</v>
      </c>
      <c r="AQ117" s="192" t="str">
        <f>Turnisabato!G57</f>
        <v>TFC Mattersburg</v>
      </c>
      <c r="AR117" s="194"/>
      <c r="AS117" s="194"/>
      <c r="AT117" s="194"/>
      <c r="AU117" s="195"/>
      <c r="AX117" s="317" t="s">
        <v>918</v>
      </c>
      <c r="AY117" s="318"/>
      <c r="AZ117" s="191" t="s">
        <v>933</v>
      </c>
      <c r="BA117" s="204" t="str">
        <f>Turnisabato!C71</f>
        <v>Valletta</v>
      </c>
      <c r="BB117" s="192" t="str">
        <f>Turnisabato!D71</f>
        <v>Stradivari 2</v>
      </c>
      <c r="BC117" s="192" t="str">
        <f>Turnisabato!G71</f>
        <v>Fiamme Azzurre</v>
      </c>
      <c r="BD117" s="194"/>
      <c r="BE117" s="194"/>
      <c r="BF117" s="194"/>
      <c r="BG117" s="195"/>
      <c r="BJ117" s="317" t="s">
        <v>918</v>
      </c>
      <c r="BK117" s="318"/>
      <c r="BL117" s="191" t="s">
        <v>933</v>
      </c>
      <c r="BM117" s="192" t="str">
        <f>Turnisabato!C85</f>
        <v>Fiamme Azzurre</v>
      </c>
      <c r="BN117" s="192" t="str">
        <f>Turnisabato!D85</f>
        <v>Flickers 2</v>
      </c>
      <c r="BO117" s="192" t="str">
        <f>Turnisabato!G85</f>
        <v>Valletta</v>
      </c>
      <c r="BP117" s="194"/>
      <c r="BQ117" s="194"/>
      <c r="BR117" s="194"/>
      <c r="BS117" s="195"/>
      <c r="BV117" s="317" t="s">
        <v>918</v>
      </c>
      <c r="BW117" s="318"/>
      <c r="BX117" s="191" t="s">
        <v>933</v>
      </c>
      <c r="BY117" s="192" t="str">
        <f>Turnisabato!C99</f>
        <v>Flickers 2</v>
      </c>
      <c r="BZ117" s="192" t="str">
        <f>Turnisabato!D99</f>
        <v>Flickers</v>
      </c>
      <c r="CA117" s="192" t="str">
        <f>Turnisabato!G99</f>
        <v>Rochefort TS</v>
      </c>
      <c r="CB117" s="194"/>
      <c r="CC117" s="194"/>
      <c r="CD117" s="194"/>
      <c r="CE117" s="195"/>
      <c r="CH117" s="317" t="s">
        <v>918</v>
      </c>
      <c r="CI117" s="318"/>
      <c r="CJ117" s="191" t="s">
        <v>933</v>
      </c>
      <c r="CK117" s="192" t="str">
        <f>Turnisabato!C113</f>
        <v>Warriors</v>
      </c>
      <c r="CL117" s="192" t="str">
        <f>Turnisabato!D113</f>
        <v>Ascoli</v>
      </c>
      <c r="CM117" s="192" t="str">
        <f>Turnisabato!G113</f>
        <v>Torino 2009</v>
      </c>
      <c r="CN117" s="194"/>
      <c r="CO117" s="194"/>
      <c r="CP117" s="194"/>
      <c r="CQ117" s="195"/>
      <c r="CT117" s="317" t="s">
        <v>918</v>
      </c>
      <c r="CU117" s="318"/>
      <c r="CV117" s="191" t="s">
        <v>933</v>
      </c>
      <c r="CW117" s="192" t="str">
        <f>Turnisabato!C127</f>
        <v>Stradivari 2</v>
      </c>
      <c r="CX117" s="192" t="str">
        <f>Turnisabato!D127</f>
        <v>Stradivari</v>
      </c>
      <c r="CY117" s="192" t="str">
        <f>Turnisabato!G127</f>
        <v>Grosseto</v>
      </c>
      <c r="CZ117" s="194"/>
      <c r="DA117" s="194"/>
      <c r="DB117" s="194"/>
      <c r="DC117" s="195"/>
      <c r="DF117" s="203"/>
      <c r="DG117" s="203"/>
      <c r="DH117" s="203"/>
      <c r="DI117" s="203"/>
      <c r="DJ117" s="203"/>
      <c r="DK117" s="203"/>
      <c r="DL117" s="203"/>
      <c r="DM117" s="203"/>
      <c r="DN117" s="203"/>
      <c r="DO117" s="203"/>
      <c r="DR117" s="203"/>
      <c r="DS117" s="203"/>
      <c r="DT117" s="203"/>
      <c r="DU117" s="203"/>
      <c r="DV117" s="203"/>
      <c r="DW117" s="203"/>
      <c r="DX117" s="203"/>
      <c r="DY117" s="203"/>
      <c r="DZ117" s="203"/>
      <c r="EA117" s="203"/>
    </row>
    <row r="118" spans="2:131" s="181" customFormat="1" ht="6" customHeight="1">
      <c r="B118" s="197"/>
      <c r="C118" s="197"/>
      <c r="D118" s="198"/>
      <c r="E118" s="199"/>
      <c r="F118" s="199"/>
      <c r="G118" s="199"/>
      <c r="N118" s="197"/>
      <c r="O118" s="197"/>
      <c r="P118" s="198"/>
      <c r="Q118" s="199"/>
      <c r="R118" s="199"/>
      <c r="S118" s="199"/>
      <c r="Z118" s="197"/>
      <c r="AA118" s="197"/>
      <c r="AB118" s="198"/>
      <c r="AC118" s="199"/>
      <c r="AD118" s="199"/>
      <c r="AE118" s="199"/>
      <c r="AL118" s="197"/>
      <c r="AM118" s="197"/>
      <c r="AN118" s="198"/>
      <c r="AO118" s="199"/>
      <c r="AP118" s="199"/>
      <c r="AQ118" s="199"/>
      <c r="AX118" s="197"/>
      <c r="AY118" s="197"/>
      <c r="AZ118" s="198"/>
      <c r="BA118" s="199"/>
      <c r="BB118" s="199"/>
      <c r="BC118" s="199"/>
      <c r="BJ118" s="197"/>
      <c r="BK118" s="197"/>
      <c r="BL118" s="198"/>
      <c r="BM118" s="199"/>
      <c r="BN118" s="199"/>
      <c r="BO118" s="199"/>
      <c r="BV118" s="197"/>
      <c r="BW118" s="197"/>
      <c r="BX118" s="198"/>
      <c r="BY118" s="199"/>
      <c r="BZ118" s="199"/>
      <c r="CA118" s="199"/>
      <c r="CH118" s="197"/>
      <c r="CI118" s="197"/>
      <c r="CJ118" s="198"/>
      <c r="CK118" s="199"/>
      <c r="CL118" s="199"/>
      <c r="CM118" s="199"/>
      <c r="CT118" s="197"/>
      <c r="CU118" s="197"/>
      <c r="CV118" s="198"/>
      <c r="CW118" s="199"/>
      <c r="CX118" s="199"/>
      <c r="CY118" s="199"/>
      <c r="DF118"/>
      <c r="DG118"/>
      <c r="DH118"/>
      <c r="DI118"/>
      <c r="DJ118"/>
      <c r="DK118"/>
      <c r="DL118"/>
      <c r="DM118"/>
      <c r="DN118"/>
      <c r="DO118"/>
      <c r="DR118"/>
      <c r="DS118"/>
      <c r="DT118"/>
      <c r="DU118"/>
      <c r="DV118"/>
      <c r="DW118"/>
      <c r="DX118"/>
      <c r="DY118"/>
      <c r="DZ118"/>
      <c r="EA118"/>
    </row>
    <row r="119" spans="2:131" s="179" customFormat="1" ht="21.75" customHeight="1">
      <c r="B119" s="319" t="s">
        <v>920</v>
      </c>
      <c r="C119" s="319"/>
      <c r="D119" s="319"/>
      <c r="E119" s="200"/>
      <c r="F119" s="200"/>
      <c r="G119" s="200"/>
      <c r="H119" s="200"/>
      <c r="I119" s="200"/>
      <c r="J119" s="200"/>
      <c r="K119" s="200"/>
      <c r="N119" s="319" t="s">
        <v>920</v>
      </c>
      <c r="O119" s="319"/>
      <c r="P119" s="319"/>
      <c r="Q119" s="200"/>
      <c r="R119" s="200"/>
      <c r="S119" s="200"/>
      <c r="T119" s="200"/>
      <c r="U119" s="200"/>
      <c r="V119" s="200"/>
      <c r="W119" s="200"/>
      <c r="Z119" s="319" t="s">
        <v>920</v>
      </c>
      <c r="AA119" s="319"/>
      <c r="AB119" s="319"/>
      <c r="AC119" s="200"/>
      <c r="AD119" s="200"/>
      <c r="AE119" s="200"/>
      <c r="AF119" s="200"/>
      <c r="AG119" s="200"/>
      <c r="AH119" s="200"/>
      <c r="AI119" s="200"/>
      <c r="AL119" s="319" t="s">
        <v>920</v>
      </c>
      <c r="AM119" s="319"/>
      <c r="AN119" s="319"/>
      <c r="AO119" s="200"/>
      <c r="AP119" s="200"/>
      <c r="AQ119" s="200"/>
      <c r="AR119" s="200"/>
      <c r="AS119" s="200"/>
      <c r="AT119" s="200"/>
      <c r="AU119" s="200"/>
      <c r="AX119" s="319" t="s">
        <v>920</v>
      </c>
      <c r="AY119" s="319"/>
      <c r="AZ119" s="319"/>
      <c r="BA119" s="200"/>
      <c r="BB119" s="200"/>
      <c r="BC119" s="200"/>
      <c r="BD119" s="200"/>
      <c r="BE119" s="200"/>
      <c r="BF119" s="200"/>
      <c r="BG119" s="200"/>
      <c r="BJ119" s="319" t="s">
        <v>920</v>
      </c>
      <c r="BK119" s="319"/>
      <c r="BL119" s="319"/>
      <c r="BM119" s="200"/>
      <c r="BN119" s="200"/>
      <c r="BO119" s="200"/>
      <c r="BP119" s="200"/>
      <c r="BQ119" s="200"/>
      <c r="BR119" s="200"/>
      <c r="BS119" s="200"/>
      <c r="BV119" s="319" t="s">
        <v>920</v>
      </c>
      <c r="BW119" s="319"/>
      <c r="BX119" s="319"/>
      <c r="BY119" s="200"/>
      <c r="BZ119" s="200"/>
      <c r="CA119" s="200"/>
      <c r="CB119" s="200"/>
      <c r="CC119" s="200"/>
      <c r="CD119" s="200"/>
      <c r="CE119" s="200"/>
      <c r="CH119" s="319" t="s">
        <v>920</v>
      </c>
      <c r="CI119" s="319"/>
      <c r="CJ119" s="319"/>
      <c r="CK119" s="200"/>
      <c r="CL119" s="200"/>
      <c r="CM119" s="200"/>
      <c r="CN119" s="200"/>
      <c r="CO119" s="200"/>
      <c r="CP119" s="200"/>
      <c r="CQ119" s="200"/>
      <c r="CT119" s="319" t="s">
        <v>920</v>
      </c>
      <c r="CU119" s="319"/>
      <c r="CV119" s="319"/>
      <c r="CW119" s="200"/>
      <c r="CX119" s="200"/>
      <c r="CY119" s="200"/>
      <c r="CZ119" s="200"/>
      <c r="DA119" s="200"/>
      <c r="DB119" s="200"/>
      <c r="DC119" s="200"/>
      <c r="DF119"/>
      <c r="DG119"/>
      <c r="DH119"/>
      <c r="DI119"/>
      <c r="DJ119"/>
      <c r="DK119"/>
      <c r="DL119"/>
      <c r="DM119"/>
      <c r="DN119"/>
      <c r="DO119"/>
      <c r="DR119"/>
      <c r="DS119"/>
      <c r="DT119"/>
      <c r="DU119"/>
      <c r="DV119"/>
      <c r="DW119"/>
      <c r="DX119"/>
      <c r="DY119"/>
      <c r="DZ119"/>
      <c r="EA119"/>
    </row>
    <row r="120" spans="2:131" s="179" customFormat="1" ht="21.75" customHeight="1">
      <c r="B120" s="319" t="s">
        <v>921</v>
      </c>
      <c r="C120" s="319"/>
      <c r="D120" s="319"/>
      <c r="E120" s="200"/>
      <c r="F120" s="200"/>
      <c r="G120" s="200"/>
      <c r="H120" s="200"/>
      <c r="I120" s="200"/>
      <c r="J120" s="200"/>
      <c r="K120" s="200"/>
      <c r="N120" s="319" t="s">
        <v>921</v>
      </c>
      <c r="O120" s="319"/>
      <c r="P120" s="319"/>
      <c r="Q120" s="200"/>
      <c r="R120" s="200"/>
      <c r="S120" s="200"/>
      <c r="T120" s="200"/>
      <c r="U120" s="200"/>
      <c r="V120" s="200"/>
      <c r="W120" s="200"/>
      <c r="Z120" s="319" t="s">
        <v>921</v>
      </c>
      <c r="AA120" s="319"/>
      <c r="AB120" s="319"/>
      <c r="AC120" s="200"/>
      <c r="AD120" s="200"/>
      <c r="AE120" s="200"/>
      <c r="AF120" s="200"/>
      <c r="AG120" s="200"/>
      <c r="AH120" s="200"/>
      <c r="AI120" s="200"/>
      <c r="AL120" s="319" t="s">
        <v>921</v>
      </c>
      <c r="AM120" s="319"/>
      <c r="AN120" s="319"/>
      <c r="AO120" s="200"/>
      <c r="AP120" s="200"/>
      <c r="AQ120" s="200"/>
      <c r="AR120" s="200"/>
      <c r="AS120" s="200"/>
      <c r="AT120" s="200"/>
      <c r="AU120" s="200"/>
      <c r="AX120" s="319" t="s">
        <v>921</v>
      </c>
      <c r="AY120" s="319"/>
      <c r="AZ120" s="319"/>
      <c r="BA120" s="200"/>
      <c r="BB120" s="200"/>
      <c r="BC120" s="200"/>
      <c r="BD120" s="200"/>
      <c r="BE120" s="200"/>
      <c r="BF120" s="200"/>
      <c r="BG120" s="200"/>
      <c r="BJ120" s="319" t="s">
        <v>921</v>
      </c>
      <c r="BK120" s="319"/>
      <c r="BL120" s="319"/>
      <c r="BM120" s="200"/>
      <c r="BN120" s="200"/>
      <c r="BO120" s="200"/>
      <c r="BP120" s="200"/>
      <c r="BQ120" s="200"/>
      <c r="BR120" s="200"/>
      <c r="BS120" s="200"/>
      <c r="BV120" s="319" t="s">
        <v>921</v>
      </c>
      <c r="BW120" s="319"/>
      <c r="BX120" s="319"/>
      <c r="BY120" s="200"/>
      <c r="BZ120" s="200"/>
      <c r="CA120" s="200"/>
      <c r="CB120" s="200"/>
      <c r="CC120" s="200"/>
      <c r="CD120" s="200"/>
      <c r="CE120" s="200"/>
      <c r="CH120" s="319" t="s">
        <v>921</v>
      </c>
      <c r="CI120" s="319"/>
      <c r="CJ120" s="319"/>
      <c r="CK120" s="200"/>
      <c r="CL120" s="200"/>
      <c r="CM120" s="200"/>
      <c r="CN120" s="200"/>
      <c r="CO120" s="200"/>
      <c r="CP120" s="200"/>
      <c r="CQ120" s="200"/>
      <c r="CT120" s="319" t="s">
        <v>921</v>
      </c>
      <c r="CU120" s="319"/>
      <c r="CV120" s="319"/>
      <c r="CW120" s="200"/>
      <c r="CX120" s="200"/>
      <c r="CY120" s="200"/>
      <c r="CZ120" s="200"/>
      <c r="DA120" s="200"/>
      <c r="DB120" s="200"/>
      <c r="DC120" s="200"/>
      <c r="DF120"/>
      <c r="DG120"/>
      <c r="DH120"/>
      <c r="DI120"/>
      <c r="DJ120"/>
      <c r="DK120"/>
      <c r="DL120"/>
      <c r="DM120"/>
      <c r="DN120"/>
      <c r="DO120"/>
      <c r="DR120"/>
      <c r="DS120"/>
      <c r="DT120"/>
      <c r="DU120"/>
      <c r="DV120"/>
      <c r="DW120"/>
      <c r="DX120"/>
      <c r="DY120"/>
      <c r="DZ120"/>
      <c r="EA120"/>
    </row>
    <row r="121" spans="2:131" s="179" customFormat="1" ht="21.75" customHeight="1">
      <c r="B121" s="319" t="s">
        <v>922</v>
      </c>
      <c r="C121" s="319"/>
      <c r="D121" s="319"/>
      <c r="E121" s="200"/>
      <c r="F121" s="200"/>
      <c r="G121" s="200"/>
      <c r="H121" s="200"/>
      <c r="I121" s="200"/>
      <c r="J121" s="200"/>
      <c r="K121" s="200"/>
      <c r="N121" s="319" t="s">
        <v>922</v>
      </c>
      <c r="O121" s="319"/>
      <c r="P121" s="319"/>
      <c r="Q121" s="200"/>
      <c r="R121" s="200"/>
      <c r="S121" s="200"/>
      <c r="T121" s="200"/>
      <c r="U121" s="200"/>
      <c r="V121" s="200"/>
      <c r="W121" s="200"/>
      <c r="Z121" s="319" t="s">
        <v>922</v>
      </c>
      <c r="AA121" s="319"/>
      <c r="AB121" s="319"/>
      <c r="AC121" s="200"/>
      <c r="AD121" s="200"/>
      <c r="AE121" s="200"/>
      <c r="AF121" s="200"/>
      <c r="AG121" s="200"/>
      <c r="AH121" s="200"/>
      <c r="AI121" s="200"/>
      <c r="AL121" s="319" t="s">
        <v>922</v>
      </c>
      <c r="AM121" s="319"/>
      <c r="AN121" s="319"/>
      <c r="AO121" s="200"/>
      <c r="AP121" s="200"/>
      <c r="AQ121" s="200"/>
      <c r="AR121" s="200"/>
      <c r="AS121" s="200"/>
      <c r="AT121" s="200"/>
      <c r="AU121" s="200"/>
      <c r="AX121" s="319" t="s">
        <v>922</v>
      </c>
      <c r="AY121" s="319"/>
      <c r="AZ121" s="319"/>
      <c r="BA121" s="200"/>
      <c r="BB121" s="200"/>
      <c r="BC121" s="200"/>
      <c r="BD121" s="200"/>
      <c r="BE121" s="200"/>
      <c r="BF121" s="200"/>
      <c r="BG121" s="200"/>
      <c r="BJ121" s="319" t="s">
        <v>922</v>
      </c>
      <c r="BK121" s="319"/>
      <c r="BL121" s="319"/>
      <c r="BM121" s="200"/>
      <c r="BN121" s="200"/>
      <c r="BO121" s="200"/>
      <c r="BP121" s="200"/>
      <c r="BQ121" s="200"/>
      <c r="BR121" s="200"/>
      <c r="BS121" s="200"/>
      <c r="BV121" s="319" t="s">
        <v>922</v>
      </c>
      <c r="BW121" s="319"/>
      <c r="BX121" s="319"/>
      <c r="BY121" s="200"/>
      <c r="BZ121" s="200"/>
      <c r="CA121" s="200"/>
      <c r="CB121" s="200"/>
      <c r="CC121" s="200"/>
      <c r="CD121" s="200"/>
      <c r="CE121" s="200"/>
      <c r="CH121" s="319" t="s">
        <v>922</v>
      </c>
      <c r="CI121" s="319"/>
      <c r="CJ121" s="319"/>
      <c r="CK121" s="200"/>
      <c r="CL121" s="200"/>
      <c r="CM121" s="200"/>
      <c r="CN121" s="200"/>
      <c r="CO121" s="200"/>
      <c r="CP121" s="200"/>
      <c r="CQ121" s="200"/>
      <c r="CT121" s="319" t="s">
        <v>922</v>
      </c>
      <c r="CU121" s="319"/>
      <c r="CV121" s="319"/>
      <c r="CW121" s="200"/>
      <c r="CX121" s="200"/>
      <c r="CY121" s="200"/>
      <c r="CZ121" s="200"/>
      <c r="DA121" s="200"/>
      <c r="DB121" s="200"/>
      <c r="DC121" s="200"/>
      <c r="DF121"/>
      <c r="DG121"/>
      <c r="DH121"/>
      <c r="DI121"/>
      <c r="DJ121"/>
      <c r="DK121"/>
      <c r="DL121"/>
      <c r="DM121"/>
      <c r="DN121"/>
      <c r="DO121"/>
      <c r="DR121"/>
      <c r="DS121"/>
      <c r="DT121"/>
      <c r="DU121"/>
      <c r="DV121"/>
      <c r="DW121"/>
      <c r="DX121"/>
      <c r="DY121"/>
      <c r="DZ121"/>
      <c r="EA121"/>
    </row>
    <row r="122" spans="2:131" s="179" customFormat="1" ht="21.75" customHeight="1">
      <c r="B122" s="319" t="s">
        <v>923</v>
      </c>
      <c r="C122" s="319"/>
      <c r="D122" s="319"/>
      <c r="E122" s="200"/>
      <c r="F122" s="200"/>
      <c r="G122" s="200"/>
      <c r="H122" s="200"/>
      <c r="I122" s="200"/>
      <c r="J122" s="200"/>
      <c r="K122" s="200"/>
      <c r="N122" s="319" t="s">
        <v>923</v>
      </c>
      <c r="O122" s="319"/>
      <c r="P122" s="319"/>
      <c r="Q122" s="200"/>
      <c r="R122" s="200"/>
      <c r="S122" s="200"/>
      <c r="T122" s="200"/>
      <c r="U122" s="200"/>
      <c r="V122" s="200"/>
      <c r="W122" s="200"/>
      <c r="Z122" s="319" t="s">
        <v>923</v>
      </c>
      <c r="AA122" s="319"/>
      <c r="AB122" s="319"/>
      <c r="AC122" s="200"/>
      <c r="AD122" s="200"/>
      <c r="AE122" s="200"/>
      <c r="AF122" s="200"/>
      <c r="AG122" s="200"/>
      <c r="AH122" s="200"/>
      <c r="AI122" s="200"/>
      <c r="AL122" s="319" t="s">
        <v>923</v>
      </c>
      <c r="AM122" s="319"/>
      <c r="AN122" s="319"/>
      <c r="AO122" s="200"/>
      <c r="AP122" s="200"/>
      <c r="AQ122" s="200"/>
      <c r="AR122" s="200"/>
      <c r="AS122" s="200"/>
      <c r="AT122" s="200"/>
      <c r="AU122" s="200"/>
      <c r="AX122" s="319" t="s">
        <v>923</v>
      </c>
      <c r="AY122" s="319"/>
      <c r="AZ122" s="319"/>
      <c r="BA122" s="200"/>
      <c r="BB122" s="200"/>
      <c r="BC122" s="200"/>
      <c r="BD122" s="200"/>
      <c r="BE122" s="200"/>
      <c r="BF122" s="200"/>
      <c r="BG122" s="200"/>
      <c r="BJ122" s="319" t="s">
        <v>923</v>
      </c>
      <c r="BK122" s="319"/>
      <c r="BL122" s="319"/>
      <c r="BM122" s="200"/>
      <c r="BN122" s="200"/>
      <c r="BO122" s="200"/>
      <c r="BP122" s="200"/>
      <c r="BQ122" s="200"/>
      <c r="BR122" s="200"/>
      <c r="BS122" s="200"/>
      <c r="BV122" s="319" t="s">
        <v>923</v>
      </c>
      <c r="BW122" s="319"/>
      <c r="BX122" s="319"/>
      <c r="BY122" s="200"/>
      <c r="BZ122" s="200"/>
      <c r="CA122" s="200"/>
      <c r="CB122" s="200"/>
      <c r="CC122" s="200"/>
      <c r="CD122" s="200"/>
      <c r="CE122" s="200"/>
      <c r="CH122" s="319" t="s">
        <v>923</v>
      </c>
      <c r="CI122" s="319"/>
      <c r="CJ122" s="319"/>
      <c r="CK122" s="200"/>
      <c r="CL122" s="200"/>
      <c r="CM122" s="200"/>
      <c r="CN122" s="200"/>
      <c r="CO122" s="200"/>
      <c r="CP122" s="200"/>
      <c r="CQ122" s="200"/>
      <c r="CT122" s="319" t="s">
        <v>923</v>
      </c>
      <c r="CU122" s="319"/>
      <c r="CV122" s="319"/>
      <c r="CW122" s="200"/>
      <c r="CX122" s="200"/>
      <c r="CY122" s="200"/>
      <c r="CZ122" s="200"/>
      <c r="DA122" s="200"/>
      <c r="DB122" s="200"/>
      <c r="DC122" s="200"/>
      <c r="DF122"/>
      <c r="DG122"/>
      <c r="DH122"/>
      <c r="DI122"/>
      <c r="DJ122"/>
      <c r="DK122"/>
      <c r="DL122"/>
      <c r="DM122"/>
      <c r="DN122"/>
      <c r="DO122"/>
      <c r="DR122"/>
      <c r="DS122"/>
      <c r="DT122"/>
      <c r="DU122"/>
      <c r="DV122"/>
      <c r="DW122"/>
      <c r="DX122"/>
      <c r="DY122"/>
      <c r="DZ122"/>
      <c r="EA122"/>
    </row>
    <row r="123" spans="2:131" s="181" customFormat="1" ht="6" customHeight="1">
      <c r="B123" s="197"/>
      <c r="C123" s="197"/>
      <c r="D123" s="197"/>
      <c r="N123" s="197"/>
      <c r="O123" s="197"/>
      <c r="P123" s="197"/>
      <c r="Z123" s="197"/>
      <c r="AA123" s="197"/>
      <c r="AB123" s="197"/>
      <c r="AL123" s="197"/>
      <c r="AM123" s="197"/>
      <c r="AN123" s="197"/>
      <c r="AX123" s="197"/>
      <c r="AY123" s="197"/>
      <c r="AZ123" s="197"/>
      <c r="BJ123" s="197"/>
      <c r="BK123" s="197"/>
      <c r="BL123" s="197"/>
      <c r="BV123" s="197"/>
      <c r="BW123" s="197"/>
      <c r="BX123" s="197"/>
      <c r="CH123" s="197"/>
      <c r="CI123" s="197"/>
      <c r="CJ123" s="197"/>
      <c r="CT123" s="197"/>
      <c r="CU123" s="197"/>
      <c r="CV123" s="197"/>
      <c r="DF123"/>
      <c r="DG123"/>
      <c r="DH123"/>
      <c r="DI123"/>
      <c r="DJ123"/>
      <c r="DK123"/>
      <c r="DL123"/>
      <c r="DM123"/>
      <c r="DN123"/>
      <c r="DO123"/>
      <c r="DR123"/>
      <c r="DS123"/>
      <c r="DT123"/>
      <c r="DU123"/>
      <c r="DV123"/>
      <c r="DW123"/>
      <c r="DX123"/>
      <c r="DY123"/>
      <c r="DZ123"/>
      <c r="EA123"/>
    </row>
    <row r="124" spans="2:131" s="179" customFormat="1" ht="21.75" customHeight="1">
      <c r="B124" s="319" t="s">
        <v>924</v>
      </c>
      <c r="C124" s="319"/>
      <c r="D124" s="319"/>
      <c r="E124" s="200"/>
      <c r="F124" s="200"/>
      <c r="G124" s="200"/>
      <c r="H124" s="320"/>
      <c r="I124" s="320"/>
      <c r="J124" s="320"/>
      <c r="K124" s="320"/>
      <c r="N124" s="319" t="s">
        <v>924</v>
      </c>
      <c r="O124" s="319"/>
      <c r="P124" s="319"/>
      <c r="Q124" s="200"/>
      <c r="R124" s="200"/>
      <c r="S124" s="200"/>
      <c r="T124" s="320"/>
      <c r="U124" s="320"/>
      <c r="V124" s="320"/>
      <c r="W124" s="320"/>
      <c r="Z124" s="319" t="s">
        <v>924</v>
      </c>
      <c r="AA124" s="319"/>
      <c r="AB124" s="319"/>
      <c r="AC124" s="200"/>
      <c r="AD124" s="200"/>
      <c r="AE124" s="200"/>
      <c r="AF124" s="320"/>
      <c r="AG124" s="320"/>
      <c r="AH124" s="320"/>
      <c r="AI124" s="320"/>
      <c r="AL124" s="319" t="s">
        <v>924</v>
      </c>
      <c r="AM124" s="319"/>
      <c r="AN124" s="319"/>
      <c r="AO124" s="200"/>
      <c r="AP124" s="200"/>
      <c r="AQ124" s="200"/>
      <c r="AR124" s="320"/>
      <c r="AS124" s="320"/>
      <c r="AT124" s="320"/>
      <c r="AU124" s="320"/>
      <c r="AX124" s="319" t="s">
        <v>924</v>
      </c>
      <c r="AY124" s="319"/>
      <c r="AZ124" s="319"/>
      <c r="BA124" s="200"/>
      <c r="BB124" s="200"/>
      <c r="BC124" s="200"/>
      <c r="BD124" s="320"/>
      <c r="BE124" s="320"/>
      <c r="BF124" s="320"/>
      <c r="BG124" s="320"/>
      <c r="BJ124" s="319" t="s">
        <v>924</v>
      </c>
      <c r="BK124" s="319"/>
      <c r="BL124" s="319"/>
      <c r="BM124" s="200"/>
      <c r="BN124" s="200"/>
      <c r="BO124" s="200"/>
      <c r="BP124" s="320"/>
      <c r="BQ124" s="320"/>
      <c r="BR124" s="320"/>
      <c r="BS124" s="320"/>
      <c r="BV124" s="319" t="s">
        <v>924</v>
      </c>
      <c r="BW124" s="319"/>
      <c r="BX124" s="319"/>
      <c r="BY124" s="200"/>
      <c r="BZ124" s="200"/>
      <c r="CA124" s="200"/>
      <c r="CB124" s="320"/>
      <c r="CC124" s="320"/>
      <c r="CD124" s="320"/>
      <c r="CE124" s="320"/>
      <c r="CH124" s="319" t="s">
        <v>924</v>
      </c>
      <c r="CI124" s="319"/>
      <c r="CJ124" s="319"/>
      <c r="CK124" s="200"/>
      <c r="CL124" s="200"/>
      <c r="CM124" s="200"/>
      <c r="CN124" s="320"/>
      <c r="CO124" s="320"/>
      <c r="CP124" s="320"/>
      <c r="CQ124" s="320"/>
      <c r="CT124" s="319" t="s">
        <v>924</v>
      </c>
      <c r="CU124" s="319"/>
      <c r="CV124" s="319"/>
      <c r="CW124" s="200"/>
      <c r="CX124" s="200"/>
      <c r="CY124" s="200"/>
      <c r="CZ124" s="320"/>
      <c r="DA124" s="320"/>
      <c r="DB124" s="320"/>
      <c r="DC124" s="320"/>
      <c r="DF124"/>
      <c r="DG124"/>
      <c r="DH124"/>
      <c r="DI124"/>
      <c r="DJ124"/>
      <c r="DK124"/>
      <c r="DL124"/>
      <c r="DM124"/>
      <c r="DN124"/>
      <c r="DO124"/>
      <c r="DR124"/>
      <c r="DS124"/>
      <c r="DT124"/>
      <c r="DU124"/>
      <c r="DV124"/>
      <c r="DW124"/>
      <c r="DX124"/>
      <c r="DY124"/>
      <c r="DZ124"/>
      <c r="EA124"/>
    </row>
    <row r="125" spans="2:131" s="179" customFormat="1" ht="21.75" customHeight="1">
      <c r="B125" s="319" t="s">
        <v>925</v>
      </c>
      <c r="C125" s="319"/>
      <c r="D125" s="319"/>
      <c r="E125" s="200"/>
      <c r="F125" s="200"/>
      <c r="G125" s="200"/>
      <c r="H125" s="320"/>
      <c r="I125" s="320"/>
      <c r="J125" s="320"/>
      <c r="K125" s="320"/>
      <c r="N125" s="319" t="s">
        <v>925</v>
      </c>
      <c r="O125" s="319"/>
      <c r="P125" s="319"/>
      <c r="Q125" s="200"/>
      <c r="R125" s="200"/>
      <c r="S125" s="200"/>
      <c r="T125" s="320"/>
      <c r="U125" s="320"/>
      <c r="V125" s="320"/>
      <c r="W125" s="320"/>
      <c r="Z125" s="319" t="s">
        <v>925</v>
      </c>
      <c r="AA125" s="319"/>
      <c r="AB125" s="319"/>
      <c r="AC125" s="200"/>
      <c r="AD125" s="200"/>
      <c r="AE125" s="200"/>
      <c r="AF125" s="320"/>
      <c r="AG125" s="320"/>
      <c r="AH125" s="320"/>
      <c r="AI125" s="320"/>
      <c r="AL125" s="319" t="s">
        <v>925</v>
      </c>
      <c r="AM125" s="319"/>
      <c r="AN125" s="319"/>
      <c r="AO125" s="200"/>
      <c r="AP125" s="200"/>
      <c r="AQ125" s="200"/>
      <c r="AR125" s="320"/>
      <c r="AS125" s="320"/>
      <c r="AT125" s="320"/>
      <c r="AU125" s="320"/>
      <c r="AX125" s="319" t="s">
        <v>925</v>
      </c>
      <c r="AY125" s="319"/>
      <c r="AZ125" s="319"/>
      <c r="BA125" s="200"/>
      <c r="BB125" s="200"/>
      <c r="BC125" s="200"/>
      <c r="BD125" s="320"/>
      <c r="BE125" s="320"/>
      <c r="BF125" s="320"/>
      <c r="BG125" s="320"/>
      <c r="BJ125" s="319" t="s">
        <v>925</v>
      </c>
      <c r="BK125" s="319"/>
      <c r="BL125" s="319"/>
      <c r="BM125" s="200"/>
      <c r="BN125" s="200"/>
      <c r="BO125" s="200"/>
      <c r="BP125" s="320"/>
      <c r="BQ125" s="320"/>
      <c r="BR125" s="320"/>
      <c r="BS125" s="320"/>
      <c r="BV125" s="319" t="s">
        <v>925</v>
      </c>
      <c r="BW125" s="319"/>
      <c r="BX125" s="319"/>
      <c r="BY125" s="200"/>
      <c r="BZ125" s="200"/>
      <c r="CA125" s="200"/>
      <c r="CB125" s="320"/>
      <c r="CC125" s="320"/>
      <c r="CD125" s="320"/>
      <c r="CE125" s="320"/>
      <c r="CH125" s="319" t="s">
        <v>925</v>
      </c>
      <c r="CI125" s="319"/>
      <c r="CJ125" s="319"/>
      <c r="CK125" s="200"/>
      <c r="CL125" s="200"/>
      <c r="CM125" s="200"/>
      <c r="CN125" s="320"/>
      <c r="CO125" s="320"/>
      <c r="CP125" s="320"/>
      <c r="CQ125" s="320"/>
      <c r="CT125" s="319" t="s">
        <v>925</v>
      </c>
      <c r="CU125" s="319"/>
      <c r="CV125" s="319"/>
      <c r="CW125" s="200"/>
      <c r="CX125" s="200"/>
      <c r="CY125" s="200"/>
      <c r="CZ125" s="320"/>
      <c r="DA125" s="320"/>
      <c r="DB125" s="320"/>
      <c r="DC125" s="320"/>
      <c r="DF125"/>
      <c r="DG125"/>
      <c r="DH125"/>
      <c r="DI125"/>
      <c r="DJ125"/>
      <c r="DK125"/>
      <c r="DL125"/>
      <c r="DM125"/>
      <c r="DN125"/>
      <c r="DO125"/>
      <c r="DR125"/>
      <c r="DS125"/>
      <c r="DT125"/>
      <c r="DU125"/>
      <c r="DV125"/>
      <c r="DW125"/>
      <c r="DX125"/>
      <c r="DY125"/>
      <c r="DZ125"/>
      <c r="EA125"/>
    </row>
    <row r="126" spans="2:131" s="202" customFormat="1" ht="6" customHeight="1">
      <c r="B126" s="201"/>
      <c r="C126" s="201"/>
      <c r="D126" s="201"/>
      <c r="H126" s="201"/>
      <c r="I126" s="201"/>
      <c r="J126" s="201"/>
      <c r="K126" s="201"/>
      <c r="N126" s="201"/>
      <c r="O126" s="201"/>
      <c r="P126" s="201"/>
      <c r="T126" s="201"/>
      <c r="U126" s="201"/>
      <c r="V126" s="201"/>
      <c r="W126" s="201"/>
      <c r="Z126" s="201"/>
      <c r="AA126" s="201"/>
      <c r="AB126" s="201"/>
      <c r="AF126" s="201"/>
      <c r="AG126" s="201"/>
      <c r="AH126" s="201"/>
      <c r="AI126" s="201"/>
      <c r="AL126" s="201"/>
      <c r="AM126" s="201"/>
      <c r="AN126" s="201"/>
      <c r="AR126" s="201"/>
      <c r="AS126" s="201"/>
      <c r="AT126" s="201"/>
      <c r="AU126" s="201"/>
      <c r="AX126" s="201"/>
      <c r="AY126" s="201"/>
      <c r="AZ126" s="201"/>
      <c r="BD126" s="201"/>
      <c r="BE126" s="201"/>
      <c r="BF126" s="201"/>
      <c r="BG126" s="201"/>
      <c r="BJ126" s="201"/>
      <c r="BK126" s="201"/>
      <c r="BL126" s="201"/>
      <c r="BP126" s="201"/>
      <c r="BQ126" s="201"/>
      <c r="BR126" s="201"/>
      <c r="BS126" s="201"/>
      <c r="BV126" s="201"/>
      <c r="BW126" s="201"/>
      <c r="BX126" s="201"/>
      <c r="CB126" s="201"/>
      <c r="CC126" s="201"/>
      <c r="CD126" s="201"/>
      <c r="CE126" s="201"/>
      <c r="CH126" s="201"/>
      <c r="CI126" s="201"/>
      <c r="CJ126" s="201"/>
      <c r="CN126" s="201"/>
      <c r="CO126" s="201"/>
      <c r="CP126" s="201"/>
      <c r="CQ126" s="201"/>
      <c r="CT126" s="201"/>
      <c r="CU126" s="201"/>
      <c r="CV126" s="201"/>
      <c r="CZ126" s="201"/>
      <c r="DA126" s="201"/>
      <c r="DB126" s="201"/>
      <c r="DC126" s="201"/>
      <c r="DF126"/>
      <c r="DG126"/>
      <c r="DH126"/>
      <c r="DI126"/>
      <c r="DJ126"/>
      <c r="DK126"/>
      <c r="DL126"/>
      <c r="DM126"/>
      <c r="DN126"/>
      <c r="DO126"/>
      <c r="DR126"/>
      <c r="DS126"/>
      <c r="DT126"/>
      <c r="DU126"/>
      <c r="DV126"/>
      <c r="DW126"/>
      <c r="DX126"/>
      <c r="DY126"/>
      <c r="DZ126"/>
      <c r="EA126"/>
    </row>
    <row r="127" spans="2:131" ht="12.75" customHeight="1">
      <c r="B127" s="321" t="s">
        <v>926</v>
      </c>
      <c r="C127" s="321"/>
      <c r="D127" s="321"/>
      <c r="E127" s="322"/>
      <c r="F127" s="322"/>
      <c r="G127" s="322"/>
      <c r="H127" s="322"/>
      <c r="I127" s="322"/>
      <c r="J127" s="322"/>
      <c r="K127" s="322"/>
      <c r="N127" s="321" t="s">
        <v>926</v>
      </c>
      <c r="O127" s="321"/>
      <c r="P127" s="321"/>
      <c r="Q127" s="322"/>
      <c r="R127" s="322"/>
      <c r="S127" s="322"/>
      <c r="T127" s="322"/>
      <c r="U127" s="322"/>
      <c r="V127" s="322"/>
      <c r="W127" s="322"/>
      <c r="Z127" s="321" t="s">
        <v>926</v>
      </c>
      <c r="AA127" s="321"/>
      <c r="AB127" s="321"/>
      <c r="AC127" s="322"/>
      <c r="AD127" s="322"/>
      <c r="AE127" s="322"/>
      <c r="AF127" s="322"/>
      <c r="AG127" s="322"/>
      <c r="AH127" s="322"/>
      <c r="AI127" s="322"/>
      <c r="AL127" s="321" t="s">
        <v>926</v>
      </c>
      <c r="AM127" s="321"/>
      <c r="AN127" s="321"/>
      <c r="AO127" s="322"/>
      <c r="AP127" s="322"/>
      <c r="AQ127" s="322"/>
      <c r="AR127" s="322"/>
      <c r="AS127" s="322"/>
      <c r="AT127" s="322"/>
      <c r="AU127" s="322"/>
      <c r="AX127" s="321" t="s">
        <v>926</v>
      </c>
      <c r="AY127" s="321"/>
      <c r="AZ127" s="321"/>
      <c r="BA127" s="322"/>
      <c r="BB127" s="322"/>
      <c r="BC127" s="322"/>
      <c r="BD127" s="322"/>
      <c r="BE127" s="322"/>
      <c r="BF127" s="322"/>
      <c r="BG127" s="322"/>
      <c r="BJ127" s="321" t="s">
        <v>926</v>
      </c>
      <c r="BK127" s="321"/>
      <c r="BL127" s="321"/>
      <c r="BM127" s="322"/>
      <c r="BN127" s="322"/>
      <c r="BO127" s="322"/>
      <c r="BP127" s="322"/>
      <c r="BQ127" s="322"/>
      <c r="BR127" s="322"/>
      <c r="BS127" s="322"/>
      <c r="BV127" s="321" t="s">
        <v>926</v>
      </c>
      <c r="BW127" s="321"/>
      <c r="BX127" s="321"/>
      <c r="BY127" s="322"/>
      <c r="BZ127" s="322"/>
      <c r="CA127" s="322"/>
      <c r="CB127" s="322"/>
      <c r="CC127" s="322"/>
      <c r="CD127" s="322"/>
      <c r="CE127" s="322"/>
      <c r="CH127" s="321" t="s">
        <v>926</v>
      </c>
      <c r="CI127" s="321"/>
      <c r="CJ127" s="321"/>
      <c r="CK127" s="322"/>
      <c r="CL127" s="322"/>
      <c r="CM127" s="322"/>
      <c r="CN127" s="322"/>
      <c r="CO127" s="322"/>
      <c r="CP127" s="322"/>
      <c r="CQ127" s="322"/>
      <c r="CT127" s="321" t="s">
        <v>926</v>
      </c>
      <c r="CU127" s="321"/>
      <c r="CV127" s="321"/>
      <c r="CW127" s="322"/>
      <c r="CX127" s="322"/>
      <c r="CY127" s="322"/>
      <c r="CZ127" s="322"/>
      <c r="DA127" s="322"/>
      <c r="DB127" s="322"/>
      <c r="DC127" s="322"/>
      <c r="DF127"/>
      <c r="DG127"/>
      <c r="DH127"/>
      <c r="DI127"/>
      <c r="DJ127"/>
      <c r="DK127"/>
      <c r="DL127"/>
      <c r="DM127"/>
      <c r="DN127"/>
      <c r="DO127"/>
      <c r="DR127"/>
      <c r="DS127"/>
      <c r="DT127"/>
      <c r="DU127"/>
      <c r="DV127"/>
      <c r="DW127"/>
      <c r="DX127"/>
      <c r="DY127"/>
      <c r="DZ127"/>
      <c r="EA127"/>
    </row>
    <row r="128" spans="2:131" ht="12.75" customHeight="1">
      <c r="B128" s="321"/>
      <c r="C128" s="321"/>
      <c r="D128" s="321"/>
      <c r="E128" s="322"/>
      <c r="F128" s="322"/>
      <c r="G128" s="322"/>
      <c r="H128" s="322"/>
      <c r="I128" s="322"/>
      <c r="J128" s="322"/>
      <c r="K128" s="322"/>
      <c r="N128" s="321"/>
      <c r="O128" s="321"/>
      <c r="P128" s="321"/>
      <c r="Q128" s="322"/>
      <c r="R128" s="322"/>
      <c r="S128" s="322"/>
      <c r="T128" s="322"/>
      <c r="U128" s="322"/>
      <c r="V128" s="322"/>
      <c r="W128" s="322"/>
      <c r="Z128" s="321"/>
      <c r="AA128" s="321"/>
      <c r="AB128" s="321"/>
      <c r="AC128" s="322"/>
      <c r="AD128" s="322"/>
      <c r="AE128" s="322"/>
      <c r="AF128" s="322"/>
      <c r="AG128" s="322"/>
      <c r="AH128" s="322"/>
      <c r="AI128" s="322"/>
      <c r="AL128" s="321"/>
      <c r="AM128" s="321"/>
      <c r="AN128" s="321"/>
      <c r="AO128" s="322"/>
      <c r="AP128" s="322"/>
      <c r="AQ128" s="322"/>
      <c r="AR128" s="322"/>
      <c r="AS128" s="322"/>
      <c r="AT128" s="322"/>
      <c r="AU128" s="322"/>
      <c r="AX128" s="321"/>
      <c r="AY128" s="321"/>
      <c r="AZ128" s="321"/>
      <c r="BA128" s="322"/>
      <c r="BB128" s="322"/>
      <c r="BC128" s="322"/>
      <c r="BD128" s="322"/>
      <c r="BE128" s="322"/>
      <c r="BF128" s="322"/>
      <c r="BG128" s="322"/>
      <c r="BJ128" s="321"/>
      <c r="BK128" s="321"/>
      <c r="BL128" s="321"/>
      <c r="BM128" s="322"/>
      <c r="BN128" s="322"/>
      <c r="BO128" s="322"/>
      <c r="BP128" s="322"/>
      <c r="BQ128" s="322"/>
      <c r="BR128" s="322"/>
      <c r="BS128" s="322"/>
      <c r="BV128" s="321"/>
      <c r="BW128" s="321"/>
      <c r="BX128" s="321"/>
      <c r="BY128" s="322"/>
      <c r="BZ128" s="322"/>
      <c r="CA128" s="322"/>
      <c r="CB128" s="322"/>
      <c r="CC128" s="322"/>
      <c r="CD128" s="322"/>
      <c r="CE128" s="322"/>
      <c r="CH128" s="321"/>
      <c r="CI128" s="321"/>
      <c r="CJ128" s="321"/>
      <c r="CK128" s="322"/>
      <c r="CL128" s="322"/>
      <c r="CM128" s="322"/>
      <c r="CN128" s="322"/>
      <c r="CO128" s="322"/>
      <c r="CP128" s="322"/>
      <c r="CQ128" s="322"/>
      <c r="CT128" s="321"/>
      <c r="CU128" s="321"/>
      <c r="CV128" s="321"/>
      <c r="CW128" s="322"/>
      <c r="CX128" s="322"/>
      <c r="CY128" s="322"/>
      <c r="CZ128" s="322"/>
      <c r="DA128" s="322"/>
      <c r="DB128" s="322"/>
      <c r="DC128" s="322"/>
      <c r="DF128"/>
      <c r="DG128"/>
      <c r="DH128"/>
      <c r="DI128"/>
      <c r="DJ128"/>
      <c r="DK128"/>
      <c r="DL128"/>
      <c r="DM128"/>
      <c r="DN128"/>
      <c r="DO128"/>
      <c r="DR128"/>
      <c r="DS128"/>
      <c r="DT128"/>
      <c r="DU128"/>
      <c r="DV128"/>
      <c r="DW128"/>
      <c r="DX128"/>
      <c r="DY128"/>
      <c r="DZ128"/>
      <c r="EA128"/>
    </row>
    <row r="129" spans="2:132" ht="12.75" customHeight="1">
      <c r="B129" s="321"/>
      <c r="C129" s="321"/>
      <c r="D129" s="321"/>
      <c r="E129" s="322"/>
      <c r="F129" s="322"/>
      <c r="G129" s="322"/>
      <c r="H129" s="322"/>
      <c r="I129" s="322"/>
      <c r="J129" s="322"/>
      <c r="K129" s="322"/>
      <c r="N129" s="321"/>
      <c r="O129" s="321"/>
      <c r="P129" s="321"/>
      <c r="Q129" s="322"/>
      <c r="R129" s="322"/>
      <c r="S129" s="322"/>
      <c r="T129" s="322"/>
      <c r="U129" s="322"/>
      <c r="V129" s="322"/>
      <c r="W129" s="322"/>
      <c r="Z129" s="321"/>
      <c r="AA129" s="321"/>
      <c r="AB129" s="321"/>
      <c r="AC129" s="322"/>
      <c r="AD129" s="322"/>
      <c r="AE129" s="322"/>
      <c r="AF129" s="322"/>
      <c r="AG129" s="322"/>
      <c r="AH129" s="322"/>
      <c r="AI129" s="322"/>
      <c r="AL129" s="321"/>
      <c r="AM129" s="321"/>
      <c r="AN129" s="321"/>
      <c r="AO129" s="322"/>
      <c r="AP129" s="322"/>
      <c r="AQ129" s="322"/>
      <c r="AR129" s="322"/>
      <c r="AS129" s="322"/>
      <c r="AT129" s="322"/>
      <c r="AU129" s="322"/>
      <c r="AX129" s="321"/>
      <c r="AY129" s="321"/>
      <c r="AZ129" s="321"/>
      <c r="BA129" s="322"/>
      <c r="BB129" s="322"/>
      <c r="BC129" s="322"/>
      <c r="BD129" s="322"/>
      <c r="BE129" s="322"/>
      <c r="BF129" s="322"/>
      <c r="BG129" s="322"/>
      <c r="BJ129" s="321"/>
      <c r="BK129" s="321"/>
      <c r="BL129" s="321"/>
      <c r="BM129" s="322"/>
      <c r="BN129" s="322"/>
      <c r="BO129" s="322"/>
      <c r="BP129" s="322"/>
      <c r="BQ129" s="322"/>
      <c r="BR129" s="322"/>
      <c r="BS129" s="322"/>
      <c r="BV129" s="321"/>
      <c r="BW129" s="321"/>
      <c r="BX129" s="321"/>
      <c r="BY129" s="322"/>
      <c r="BZ129" s="322"/>
      <c r="CA129" s="322"/>
      <c r="CB129" s="322"/>
      <c r="CC129" s="322"/>
      <c r="CD129" s="322"/>
      <c r="CE129" s="322"/>
      <c r="CH129" s="321"/>
      <c r="CI129" s="321"/>
      <c r="CJ129" s="321"/>
      <c r="CK129" s="322"/>
      <c r="CL129" s="322"/>
      <c r="CM129" s="322"/>
      <c r="CN129" s="322"/>
      <c r="CO129" s="322"/>
      <c r="CP129" s="322"/>
      <c r="CQ129" s="322"/>
      <c r="CT129" s="321"/>
      <c r="CU129" s="321"/>
      <c r="CV129" s="321"/>
      <c r="CW129" s="322"/>
      <c r="CX129" s="322"/>
      <c r="CY129" s="322"/>
      <c r="CZ129" s="322"/>
      <c r="DA129" s="322"/>
      <c r="DB129" s="322"/>
      <c r="DC129" s="322"/>
      <c r="DF129"/>
      <c r="DG129"/>
      <c r="DH129"/>
      <c r="DI129"/>
      <c r="DJ129"/>
      <c r="DK129"/>
      <c r="DL129"/>
      <c r="DM129"/>
      <c r="DN129"/>
      <c r="DO129"/>
      <c r="DR129"/>
      <c r="DS129"/>
      <c r="DT129"/>
      <c r="DU129"/>
      <c r="DV129"/>
      <c r="DW129"/>
      <c r="DX129"/>
      <c r="DY129"/>
      <c r="DZ129"/>
      <c r="EA129"/>
    </row>
    <row r="130" spans="2:132" ht="12.75" customHeight="1">
      <c r="B130" s="321"/>
      <c r="C130" s="321"/>
      <c r="D130" s="321"/>
      <c r="E130" s="322"/>
      <c r="F130" s="322"/>
      <c r="G130" s="322"/>
      <c r="H130" s="322"/>
      <c r="I130" s="322"/>
      <c r="J130" s="322"/>
      <c r="K130" s="322"/>
      <c r="N130" s="321"/>
      <c r="O130" s="321"/>
      <c r="P130" s="321"/>
      <c r="Q130" s="322"/>
      <c r="R130" s="322"/>
      <c r="S130" s="322"/>
      <c r="T130" s="322"/>
      <c r="U130" s="322"/>
      <c r="V130" s="322"/>
      <c r="W130" s="322"/>
      <c r="Z130" s="321"/>
      <c r="AA130" s="321"/>
      <c r="AB130" s="321"/>
      <c r="AC130" s="322"/>
      <c r="AD130" s="322"/>
      <c r="AE130" s="322"/>
      <c r="AF130" s="322"/>
      <c r="AG130" s="322"/>
      <c r="AH130" s="322"/>
      <c r="AI130" s="322"/>
      <c r="AL130" s="321"/>
      <c r="AM130" s="321"/>
      <c r="AN130" s="321"/>
      <c r="AO130" s="322"/>
      <c r="AP130" s="322"/>
      <c r="AQ130" s="322"/>
      <c r="AR130" s="322"/>
      <c r="AS130" s="322"/>
      <c r="AT130" s="322"/>
      <c r="AU130" s="322"/>
      <c r="AX130" s="321"/>
      <c r="AY130" s="321"/>
      <c r="AZ130" s="321"/>
      <c r="BA130" s="322"/>
      <c r="BB130" s="322"/>
      <c r="BC130" s="322"/>
      <c r="BD130" s="322"/>
      <c r="BE130" s="322"/>
      <c r="BF130" s="322"/>
      <c r="BG130" s="322"/>
      <c r="BJ130" s="321"/>
      <c r="BK130" s="321"/>
      <c r="BL130" s="321"/>
      <c r="BM130" s="322"/>
      <c r="BN130" s="322"/>
      <c r="BO130" s="322"/>
      <c r="BP130" s="322"/>
      <c r="BQ130" s="322"/>
      <c r="BR130" s="322"/>
      <c r="BS130" s="322"/>
      <c r="BV130" s="321"/>
      <c r="BW130" s="321"/>
      <c r="BX130" s="321"/>
      <c r="BY130" s="322"/>
      <c r="BZ130" s="322"/>
      <c r="CA130" s="322"/>
      <c r="CB130" s="322"/>
      <c r="CC130" s="322"/>
      <c r="CD130" s="322"/>
      <c r="CE130" s="322"/>
      <c r="CH130" s="321"/>
      <c r="CI130" s="321"/>
      <c r="CJ130" s="321"/>
      <c r="CK130" s="322"/>
      <c r="CL130" s="322"/>
      <c r="CM130" s="322"/>
      <c r="CN130" s="322"/>
      <c r="CO130" s="322"/>
      <c r="CP130" s="322"/>
      <c r="CQ130" s="322"/>
      <c r="CT130" s="321"/>
      <c r="CU130" s="321"/>
      <c r="CV130" s="321"/>
      <c r="CW130" s="322"/>
      <c r="CX130" s="322"/>
      <c r="CY130" s="322"/>
      <c r="CZ130" s="322"/>
      <c r="DA130" s="322"/>
      <c r="DB130" s="322"/>
      <c r="DC130" s="322"/>
      <c r="DF130"/>
      <c r="DG130"/>
      <c r="DH130"/>
      <c r="DI130"/>
      <c r="DJ130"/>
      <c r="DK130"/>
      <c r="DL130"/>
      <c r="DM130"/>
      <c r="DN130"/>
      <c r="DO130"/>
      <c r="DR130"/>
      <c r="DS130"/>
      <c r="DT130"/>
      <c r="DU130"/>
      <c r="DV130"/>
      <c r="DW130"/>
      <c r="DX130"/>
      <c r="DY130"/>
      <c r="DZ130"/>
      <c r="EA130"/>
    </row>
    <row r="131" spans="2:132" ht="5.25" customHeight="1">
      <c r="DF131"/>
      <c r="DG131"/>
      <c r="DH131"/>
      <c r="DI131"/>
      <c r="DJ131"/>
      <c r="DK131"/>
      <c r="DL131"/>
      <c r="DM131"/>
      <c r="DN131"/>
      <c r="DO131"/>
      <c r="DR131"/>
      <c r="DS131"/>
      <c r="DT131"/>
      <c r="DU131"/>
      <c r="DV131"/>
      <c r="DW131"/>
      <c r="DX131"/>
      <c r="DY131"/>
      <c r="DZ131"/>
      <c r="EA131"/>
    </row>
    <row r="132" spans="2:132" ht="18.75" customHeight="1">
      <c r="E132" s="323" t="s">
        <v>927</v>
      </c>
      <c r="F132" s="323"/>
      <c r="G132" s="324"/>
      <c r="H132" s="324"/>
      <c r="I132" s="324"/>
      <c r="Q132" s="323" t="s">
        <v>927</v>
      </c>
      <c r="R132" s="323"/>
      <c r="S132" s="324"/>
      <c r="T132" s="324"/>
      <c r="U132" s="324"/>
      <c r="AC132" s="323" t="s">
        <v>927</v>
      </c>
      <c r="AD132" s="323"/>
      <c r="AE132" s="324"/>
      <c r="AF132" s="324"/>
      <c r="AG132" s="324"/>
      <c r="AO132" s="323" t="s">
        <v>927</v>
      </c>
      <c r="AP132" s="323"/>
      <c r="AQ132" s="324"/>
      <c r="AR132" s="324"/>
      <c r="AS132" s="324"/>
      <c r="BA132" s="323" t="s">
        <v>927</v>
      </c>
      <c r="BB132" s="323"/>
      <c r="BC132" s="324"/>
      <c r="BD132" s="324"/>
      <c r="BE132" s="324"/>
      <c r="BM132" s="323" t="s">
        <v>927</v>
      </c>
      <c r="BN132" s="323"/>
      <c r="BO132" s="324"/>
      <c r="BP132" s="324"/>
      <c r="BQ132" s="324"/>
      <c r="BY132" s="323" t="s">
        <v>927</v>
      </c>
      <c r="BZ132" s="323"/>
      <c r="CA132" s="324"/>
      <c r="CB132" s="324"/>
      <c r="CC132" s="324"/>
      <c r="CK132" s="323" t="s">
        <v>927</v>
      </c>
      <c r="CL132" s="323"/>
      <c r="CM132" s="324"/>
      <c r="CN132" s="324"/>
      <c r="CO132" s="324"/>
      <c r="CW132" s="323" t="s">
        <v>927</v>
      </c>
      <c r="CX132" s="323"/>
      <c r="CY132" s="324"/>
      <c r="CZ132" s="324"/>
      <c r="DA132" s="324"/>
      <c r="DF132"/>
      <c r="DG132"/>
      <c r="DH132"/>
      <c r="DI132"/>
      <c r="DJ132"/>
      <c r="DK132"/>
      <c r="DL132"/>
      <c r="DM132"/>
      <c r="DN132"/>
      <c r="DO132"/>
      <c r="DR132"/>
      <c r="DS132"/>
      <c r="DT132"/>
      <c r="DU132"/>
      <c r="DV132"/>
      <c r="DW132"/>
      <c r="DX132"/>
      <c r="DY132"/>
      <c r="DZ132"/>
      <c r="EA132"/>
    </row>
    <row r="133" spans="2:132" ht="18.75" customHeight="1">
      <c r="E133" s="323" t="s">
        <v>928</v>
      </c>
      <c r="F133" s="323"/>
      <c r="G133" s="325"/>
      <c r="H133" s="325"/>
      <c r="I133" s="325"/>
      <c r="Q133" s="323" t="s">
        <v>928</v>
      </c>
      <c r="R133" s="323"/>
      <c r="S133" s="325"/>
      <c r="T133" s="325"/>
      <c r="U133" s="325"/>
      <c r="AC133" s="323" t="s">
        <v>928</v>
      </c>
      <c r="AD133" s="323"/>
      <c r="AE133" s="325"/>
      <c r="AF133" s="325"/>
      <c r="AG133" s="325"/>
      <c r="AO133" s="323" t="s">
        <v>928</v>
      </c>
      <c r="AP133" s="323"/>
      <c r="AQ133" s="325"/>
      <c r="AR133" s="325"/>
      <c r="AS133" s="325"/>
      <c r="BA133" s="323" t="s">
        <v>928</v>
      </c>
      <c r="BB133" s="323"/>
      <c r="BC133" s="325"/>
      <c r="BD133" s="325"/>
      <c r="BE133" s="325"/>
      <c r="BM133" s="323" t="s">
        <v>928</v>
      </c>
      <c r="BN133" s="323"/>
      <c r="BO133" s="325"/>
      <c r="BP133" s="325"/>
      <c r="BQ133" s="325"/>
      <c r="BY133" s="323" t="s">
        <v>928</v>
      </c>
      <c r="BZ133" s="323"/>
      <c r="CA133" s="325"/>
      <c r="CB133" s="325"/>
      <c r="CC133" s="325"/>
      <c r="CK133" s="323" t="s">
        <v>928</v>
      </c>
      <c r="CL133" s="323"/>
      <c r="CM133" s="325"/>
      <c r="CN133" s="325"/>
      <c r="CO133" s="325"/>
      <c r="CW133" s="323" t="s">
        <v>928</v>
      </c>
      <c r="CX133" s="323"/>
      <c r="CY133" s="325"/>
      <c r="CZ133" s="325"/>
      <c r="DA133" s="325"/>
      <c r="DF133"/>
      <c r="DG133"/>
      <c r="DH133"/>
      <c r="DI133"/>
      <c r="DJ133"/>
      <c r="DK133"/>
      <c r="DL133"/>
      <c r="DM133"/>
      <c r="DN133"/>
      <c r="DO133"/>
      <c r="DR133"/>
      <c r="DS133"/>
      <c r="DT133"/>
      <c r="DU133"/>
      <c r="DV133"/>
      <c r="DW133"/>
      <c r="DX133"/>
      <c r="DY133"/>
      <c r="DZ133"/>
      <c r="EA133"/>
    </row>
    <row r="134" spans="2:132" ht="18.75" customHeight="1">
      <c r="E134" s="323" t="s">
        <v>929</v>
      </c>
      <c r="F134" s="323"/>
      <c r="G134" s="325"/>
      <c r="H134" s="325"/>
      <c r="I134" s="325"/>
      <c r="Q134" s="323" t="s">
        <v>929</v>
      </c>
      <c r="R134" s="323"/>
      <c r="S134" s="325"/>
      <c r="T134" s="325"/>
      <c r="U134" s="325"/>
      <c r="AC134" s="323" t="s">
        <v>929</v>
      </c>
      <c r="AD134" s="323"/>
      <c r="AE134" s="325"/>
      <c r="AF134" s="325"/>
      <c r="AG134" s="325"/>
      <c r="AO134" s="323" t="s">
        <v>929</v>
      </c>
      <c r="AP134" s="323"/>
      <c r="AQ134" s="325"/>
      <c r="AR134" s="325"/>
      <c r="AS134" s="325"/>
      <c r="BA134" s="323" t="s">
        <v>929</v>
      </c>
      <c r="BB134" s="323"/>
      <c r="BC134" s="325"/>
      <c r="BD134" s="325"/>
      <c r="BE134" s="325"/>
      <c r="BM134" s="323" t="s">
        <v>929</v>
      </c>
      <c r="BN134" s="323"/>
      <c r="BO134" s="325"/>
      <c r="BP134" s="325"/>
      <c r="BQ134" s="325"/>
      <c r="BY134" s="323" t="s">
        <v>929</v>
      </c>
      <c r="BZ134" s="323"/>
      <c r="CA134" s="325"/>
      <c r="CB134" s="325"/>
      <c r="CC134" s="325"/>
      <c r="CK134" s="323" t="s">
        <v>929</v>
      </c>
      <c r="CL134" s="323"/>
      <c r="CM134" s="325"/>
      <c r="CN134" s="325"/>
      <c r="CO134" s="325"/>
      <c r="CW134" s="323" t="s">
        <v>929</v>
      </c>
      <c r="CX134" s="323"/>
      <c r="CY134" s="325"/>
      <c r="CZ134" s="325"/>
      <c r="DA134" s="325"/>
      <c r="DF134"/>
      <c r="DG134"/>
      <c r="DH134"/>
      <c r="DI134"/>
      <c r="DJ134"/>
      <c r="DK134"/>
      <c r="DL134"/>
      <c r="DM134"/>
      <c r="DN134"/>
      <c r="DO134"/>
      <c r="DR134"/>
      <c r="DS134"/>
      <c r="DT134"/>
      <c r="DU134"/>
      <c r="DV134"/>
      <c r="DW134"/>
      <c r="DX134"/>
      <c r="DY134"/>
      <c r="DZ134"/>
      <c r="EA134"/>
    </row>
    <row r="135" spans="2:132" ht="9.75" customHeight="1">
      <c r="DF135"/>
      <c r="DG135"/>
      <c r="DH135"/>
      <c r="DI135"/>
      <c r="DJ135"/>
      <c r="DK135"/>
      <c r="DL135"/>
      <c r="DM135"/>
      <c r="DN135"/>
      <c r="DO135"/>
      <c r="DR135"/>
      <c r="DS135"/>
      <c r="DT135"/>
      <c r="DU135"/>
      <c r="DV135"/>
      <c r="DW135"/>
      <c r="DX135"/>
      <c r="DY135"/>
      <c r="DZ135"/>
      <c r="EA135"/>
    </row>
    <row r="136" spans="2:132" ht="9.75" customHeight="1">
      <c r="DF136"/>
      <c r="DG136"/>
      <c r="DH136"/>
      <c r="DI136"/>
      <c r="DJ136"/>
      <c r="DK136"/>
      <c r="DL136"/>
      <c r="DM136"/>
      <c r="DN136"/>
      <c r="DO136"/>
      <c r="DR136"/>
      <c r="DS136"/>
      <c r="DT136"/>
      <c r="DU136"/>
      <c r="DV136"/>
      <c r="DW136"/>
      <c r="DX136"/>
      <c r="DY136"/>
      <c r="DZ136"/>
      <c r="EA136"/>
    </row>
    <row r="137" spans="2:132" s="179" customFormat="1" ht="6" customHeight="1">
      <c r="B137" s="176"/>
      <c r="C137" s="177"/>
      <c r="D137" s="177"/>
      <c r="E137" s="177"/>
      <c r="F137" s="177"/>
      <c r="G137" s="177"/>
      <c r="H137" s="177"/>
      <c r="I137" s="177"/>
      <c r="J137" s="177"/>
      <c r="K137" s="178"/>
      <c r="N137" s="176"/>
      <c r="O137" s="177"/>
      <c r="P137" s="177"/>
      <c r="Q137" s="177"/>
      <c r="R137" s="177"/>
      <c r="S137" s="177"/>
      <c r="T137" s="177"/>
      <c r="U137" s="177"/>
      <c r="V137" s="177"/>
      <c r="W137" s="178"/>
      <c r="Z137" s="176"/>
      <c r="AA137" s="177"/>
      <c r="AB137" s="177"/>
      <c r="AC137" s="177"/>
      <c r="AD137" s="177"/>
      <c r="AE137" s="177"/>
      <c r="AF137" s="177"/>
      <c r="AG137" s="177"/>
      <c r="AH137" s="177"/>
      <c r="AI137" s="178"/>
      <c r="AL137" s="176"/>
      <c r="AM137" s="177"/>
      <c r="AN137" s="177"/>
      <c r="AO137" s="177"/>
      <c r="AP137" s="177"/>
      <c r="AQ137" s="177"/>
      <c r="AR137" s="177"/>
      <c r="AS137" s="177"/>
      <c r="AT137" s="177"/>
      <c r="AU137" s="178"/>
      <c r="AX137" s="176"/>
      <c r="AY137" s="177"/>
      <c r="AZ137" s="177"/>
      <c r="BA137" s="177"/>
      <c r="BB137" s="177"/>
      <c r="BC137" s="177"/>
      <c r="BD137" s="177"/>
      <c r="BE137" s="177"/>
      <c r="BF137" s="177"/>
      <c r="BG137" s="178"/>
      <c r="BJ137" s="176"/>
      <c r="BK137" s="177"/>
      <c r="BL137" s="177"/>
      <c r="BM137" s="177"/>
      <c r="BN137" s="177"/>
      <c r="BO137" s="177"/>
      <c r="BP137" s="177"/>
      <c r="BQ137" s="177"/>
      <c r="BR137" s="177"/>
      <c r="BS137" s="178"/>
      <c r="BV137" s="176"/>
      <c r="BW137" s="177"/>
      <c r="BX137" s="177"/>
      <c r="BY137" s="177"/>
      <c r="BZ137" s="177"/>
      <c r="CA137" s="177"/>
      <c r="CB137" s="177"/>
      <c r="CC137" s="177"/>
      <c r="CD137" s="177"/>
      <c r="CE137" s="178"/>
      <c r="CH137" s="176"/>
      <c r="CI137" s="177"/>
      <c r="CJ137" s="177"/>
      <c r="CK137" s="177"/>
      <c r="CL137" s="177"/>
      <c r="CM137" s="177"/>
      <c r="CN137" s="177"/>
      <c r="CO137" s="177"/>
      <c r="CP137" s="177"/>
      <c r="CQ137" s="178"/>
      <c r="CT137" s="176"/>
      <c r="CU137" s="177"/>
      <c r="CV137" s="177"/>
      <c r="CW137" s="177"/>
      <c r="CX137" s="177"/>
      <c r="CY137" s="177"/>
      <c r="CZ137" s="177"/>
      <c r="DA137" s="177"/>
      <c r="DB137" s="177"/>
      <c r="DC137" s="178"/>
      <c r="DF137"/>
      <c r="DG137"/>
      <c r="DH137"/>
      <c r="DI137"/>
      <c r="DJ137"/>
      <c r="DK137"/>
      <c r="DL137"/>
      <c r="DM137"/>
      <c r="DN137"/>
      <c r="DO137"/>
      <c r="DR137"/>
      <c r="DS137"/>
      <c r="DT137"/>
      <c r="DU137"/>
      <c r="DV137"/>
      <c r="DW137"/>
      <c r="DX137"/>
      <c r="DY137"/>
      <c r="DZ137"/>
      <c r="EA137"/>
    </row>
    <row r="138" spans="2:132" s="179" customFormat="1" ht="18" customHeight="1">
      <c r="B138" s="180"/>
      <c r="C138" s="181"/>
      <c r="D138" s="181"/>
      <c r="E138" s="305" t="s">
        <v>2</v>
      </c>
      <c r="F138" s="305"/>
      <c r="G138" s="305"/>
      <c r="H138" s="305"/>
      <c r="I138" s="182"/>
      <c r="J138" s="182"/>
      <c r="K138" s="183"/>
      <c r="L138" s="182"/>
      <c r="N138" s="180"/>
      <c r="O138" s="181"/>
      <c r="P138" s="181"/>
      <c r="Q138" s="305" t="s">
        <v>2</v>
      </c>
      <c r="R138" s="305"/>
      <c r="S138" s="305"/>
      <c r="T138" s="305"/>
      <c r="U138" s="182"/>
      <c r="V138" s="182"/>
      <c r="W138" s="183"/>
      <c r="X138" s="182"/>
      <c r="Z138" s="180"/>
      <c r="AA138" s="181"/>
      <c r="AB138" s="181"/>
      <c r="AC138" s="305" t="s">
        <v>2</v>
      </c>
      <c r="AD138" s="305"/>
      <c r="AE138" s="305"/>
      <c r="AF138" s="305"/>
      <c r="AG138" s="182"/>
      <c r="AH138" s="182"/>
      <c r="AI138" s="183"/>
      <c r="AJ138" s="182"/>
      <c r="AL138" s="180"/>
      <c r="AM138" s="181"/>
      <c r="AN138" s="181"/>
      <c r="AO138" s="305" t="s">
        <v>2</v>
      </c>
      <c r="AP138" s="305"/>
      <c r="AQ138" s="305"/>
      <c r="AR138" s="305"/>
      <c r="AS138" s="182"/>
      <c r="AT138" s="182"/>
      <c r="AU138" s="183"/>
      <c r="AV138" s="182"/>
      <c r="AX138" s="180"/>
      <c r="AY138" s="181"/>
      <c r="AZ138" s="181"/>
      <c r="BA138" s="305" t="s">
        <v>2</v>
      </c>
      <c r="BB138" s="305"/>
      <c r="BC138" s="305"/>
      <c r="BD138" s="305"/>
      <c r="BE138" s="182"/>
      <c r="BF138" s="182"/>
      <c r="BG138" s="183"/>
      <c r="BH138" s="182"/>
      <c r="BJ138" s="180"/>
      <c r="BK138" s="181"/>
      <c r="BL138" s="181"/>
      <c r="BM138" s="305" t="s">
        <v>2</v>
      </c>
      <c r="BN138" s="305"/>
      <c r="BO138" s="305"/>
      <c r="BP138" s="305"/>
      <c r="BQ138" s="182"/>
      <c r="BR138" s="182"/>
      <c r="BS138" s="183"/>
      <c r="BT138" s="182"/>
      <c r="BV138" s="180"/>
      <c r="BW138" s="181"/>
      <c r="BX138" s="181"/>
      <c r="BY138" s="305" t="s">
        <v>2</v>
      </c>
      <c r="BZ138" s="305"/>
      <c r="CA138" s="305"/>
      <c r="CB138" s="305"/>
      <c r="CC138" s="182"/>
      <c r="CD138" s="182"/>
      <c r="CE138" s="183"/>
      <c r="CF138" s="182"/>
      <c r="CH138" s="180"/>
      <c r="CI138" s="181"/>
      <c r="CJ138" s="181"/>
      <c r="CK138" s="305" t="s">
        <v>2</v>
      </c>
      <c r="CL138" s="305"/>
      <c r="CM138" s="305"/>
      <c r="CN138" s="305"/>
      <c r="CO138" s="182"/>
      <c r="CP138" s="182"/>
      <c r="CQ138" s="183"/>
      <c r="CR138" s="182"/>
      <c r="CT138" s="180"/>
      <c r="CU138" s="181"/>
      <c r="CV138" s="181"/>
      <c r="CW138" s="305" t="s">
        <v>2</v>
      </c>
      <c r="CX138" s="305"/>
      <c r="CY138" s="305"/>
      <c r="CZ138" s="305"/>
      <c r="DA138" s="182"/>
      <c r="DB138" s="182"/>
      <c r="DC138" s="183"/>
      <c r="DD138" s="182"/>
      <c r="DF138"/>
      <c r="DG138"/>
      <c r="DH138"/>
      <c r="DI138"/>
      <c r="DJ138"/>
      <c r="DK138"/>
      <c r="DL138"/>
      <c r="DM138"/>
      <c r="DN138"/>
      <c r="DO138"/>
      <c r="DP138" s="182"/>
      <c r="DR138"/>
      <c r="DS138"/>
      <c r="DT138"/>
      <c r="DU138"/>
      <c r="DV138"/>
      <c r="DW138"/>
      <c r="DX138"/>
      <c r="DY138"/>
      <c r="DZ138"/>
      <c r="EA138"/>
      <c r="EB138" s="182"/>
    </row>
    <row r="139" spans="2:132" s="179" customFormat="1" ht="18" customHeight="1">
      <c r="B139" s="180"/>
      <c r="C139" s="181"/>
      <c r="D139" s="181"/>
      <c r="E139" s="306" t="s">
        <v>910</v>
      </c>
      <c r="F139" s="306"/>
      <c r="G139" s="306"/>
      <c r="H139" s="306"/>
      <c r="I139" s="184"/>
      <c r="J139" s="184"/>
      <c r="K139" s="185"/>
      <c r="L139" s="184"/>
      <c r="N139" s="180"/>
      <c r="O139" s="181"/>
      <c r="P139" s="181"/>
      <c r="Q139" s="306" t="s">
        <v>910</v>
      </c>
      <c r="R139" s="306"/>
      <c r="S139" s="306"/>
      <c r="T139" s="306"/>
      <c r="U139" s="184"/>
      <c r="V139" s="184"/>
      <c r="W139" s="185"/>
      <c r="X139" s="184"/>
      <c r="Z139" s="180"/>
      <c r="AA139" s="181"/>
      <c r="AB139" s="181"/>
      <c r="AC139" s="306" t="s">
        <v>910</v>
      </c>
      <c r="AD139" s="306"/>
      <c r="AE139" s="306"/>
      <c r="AF139" s="306"/>
      <c r="AG139" s="184"/>
      <c r="AH139" s="184"/>
      <c r="AI139" s="185"/>
      <c r="AJ139" s="184"/>
      <c r="AL139" s="180"/>
      <c r="AM139" s="181"/>
      <c r="AN139" s="181"/>
      <c r="AO139" s="306" t="s">
        <v>910</v>
      </c>
      <c r="AP139" s="306"/>
      <c r="AQ139" s="306"/>
      <c r="AR139" s="306"/>
      <c r="AS139" s="184"/>
      <c r="AT139" s="184"/>
      <c r="AU139" s="185"/>
      <c r="AV139" s="184"/>
      <c r="AX139" s="180"/>
      <c r="AY139" s="181"/>
      <c r="AZ139" s="181"/>
      <c r="BA139" s="306" t="s">
        <v>910</v>
      </c>
      <c r="BB139" s="306"/>
      <c r="BC139" s="306"/>
      <c r="BD139" s="306"/>
      <c r="BE139" s="184"/>
      <c r="BF139" s="184"/>
      <c r="BG139" s="185"/>
      <c r="BH139" s="184"/>
      <c r="BJ139" s="180"/>
      <c r="BK139" s="181"/>
      <c r="BL139" s="181"/>
      <c r="BM139" s="306" t="s">
        <v>910</v>
      </c>
      <c r="BN139" s="306"/>
      <c r="BO139" s="306"/>
      <c r="BP139" s="306"/>
      <c r="BQ139" s="184"/>
      <c r="BR139" s="184"/>
      <c r="BS139" s="185"/>
      <c r="BT139" s="184"/>
      <c r="BV139" s="180"/>
      <c r="BW139" s="181"/>
      <c r="BX139" s="181"/>
      <c r="BY139" s="306" t="s">
        <v>910</v>
      </c>
      <c r="BZ139" s="306"/>
      <c r="CA139" s="306"/>
      <c r="CB139" s="306"/>
      <c r="CC139" s="184"/>
      <c r="CD139" s="184"/>
      <c r="CE139" s="185"/>
      <c r="CF139" s="184"/>
      <c r="CH139" s="180"/>
      <c r="CI139" s="181"/>
      <c r="CJ139" s="181"/>
      <c r="CK139" s="306" t="s">
        <v>910</v>
      </c>
      <c r="CL139" s="306"/>
      <c r="CM139" s="306"/>
      <c r="CN139" s="306"/>
      <c r="CO139" s="184"/>
      <c r="CP139" s="184"/>
      <c r="CQ139" s="185"/>
      <c r="CR139" s="184"/>
      <c r="CT139" s="180"/>
      <c r="CU139" s="181"/>
      <c r="CV139" s="181"/>
      <c r="CW139" s="306" t="s">
        <v>910</v>
      </c>
      <c r="CX139" s="306"/>
      <c r="CY139" s="306"/>
      <c r="CZ139" s="306"/>
      <c r="DA139" s="184"/>
      <c r="DB139" s="184"/>
      <c r="DC139" s="185"/>
      <c r="DD139" s="184"/>
      <c r="DF139"/>
      <c r="DG139"/>
      <c r="DH139"/>
      <c r="DI139"/>
      <c r="DJ139"/>
      <c r="DK139"/>
      <c r="DL139"/>
      <c r="DM139"/>
      <c r="DN139"/>
      <c r="DO139"/>
      <c r="DP139" s="184"/>
      <c r="DR139"/>
      <c r="DS139"/>
      <c r="DT139"/>
      <c r="DU139"/>
      <c r="DV139"/>
      <c r="DW139"/>
      <c r="DX139"/>
      <c r="DY139"/>
      <c r="DZ139"/>
      <c r="EA139"/>
      <c r="EB139" s="184"/>
    </row>
    <row r="140" spans="2:132" s="179" customFormat="1" ht="4.5" customHeight="1">
      <c r="B140" s="186"/>
      <c r="C140" s="187"/>
      <c r="D140" s="187"/>
      <c r="E140" s="187"/>
      <c r="F140" s="187"/>
      <c r="G140" s="187"/>
      <c r="H140" s="187"/>
      <c r="I140" s="187"/>
      <c r="J140" s="187"/>
      <c r="K140" s="188"/>
      <c r="N140" s="186"/>
      <c r="O140" s="187"/>
      <c r="P140" s="187"/>
      <c r="Q140" s="187"/>
      <c r="R140" s="187"/>
      <c r="S140" s="187"/>
      <c r="T140" s="187"/>
      <c r="U140" s="187"/>
      <c r="V140" s="187"/>
      <c r="W140" s="188"/>
      <c r="Z140" s="186"/>
      <c r="AA140" s="187"/>
      <c r="AB140" s="187"/>
      <c r="AC140" s="187"/>
      <c r="AD140" s="187"/>
      <c r="AE140" s="187"/>
      <c r="AF140" s="187"/>
      <c r="AG140" s="187"/>
      <c r="AH140" s="187"/>
      <c r="AI140" s="188"/>
      <c r="AL140" s="186"/>
      <c r="AM140" s="187"/>
      <c r="AN140" s="187"/>
      <c r="AO140" s="187"/>
      <c r="AP140" s="187"/>
      <c r="AQ140" s="187"/>
      <c r="AR140" s="187"/>
      <c r="AS140" s="187"/>
      <c r="AT140" s="187"/>
      <c r="AU140" s="188"/>
      <c r="AX140" s="186"/>
      <c r="AY140" s="187"/>
      <c r="AZ140" s="187"/>
      <c r="BA140" s="187"/>
      <c r="BB140" s="187"/>
      <c r="BC140" s="187"/>
      <c r="BD140" s="187"/>
      <c r="BE140" s="187"/>
      <c r="BF140" s="187"/>
      <c r="BG140" s="188"/>
      <c r="BJ140" s="186"/>
      <c r="BK140" s="187"/>
      <c r="BL140" s="187"/>
      <c r="BM140" s="187"/>
      <c r="BN140" s="187"/>
      <c r="BO140" s="187"/>
      <c r="BP140" s="187"/>
      <c r="BQ140" s="187"/>
      <c r="BR140" s="187"/>
      <c r="BS140" s="188"/>
      <c r="BV140" s="186"/>
      <c r="BW140" s="187"/>
      <c r="BX140" s="187"/>
      <c r="BY140" s="187"/>
      <c r="BZ140" s="187"/>
      <c r="CA140" s="187"/>
      <c r="CB140" s="187"/>
      <c r="CC140" s="187"/>
      <c r="CD140" s="187"/>
      <c r="CE140" s="188"/>
      <c r="CH140" s="186"/>
      <c r="CI140" s="187"/>
      <c r="CJ140" s="187"/>
      <c r="CK140" s="187"/>
      <c r="CL140" s="187"/>
      <c r="CM140" s="187"/>
      <c r="CN140" s="187"/>
      <c r="CO140" s="187"/>
      <c r="CP140" s="187"/>
      <c r="CQ140" s="188"/>
      <c r="CT140" s="186"/>
      <c r="CU140" s="187"/>
      <c r="CV140" s="187"/>
      <c r="CW140" s="187"/>
      <c r="CX140" s="187"/>
      <c r="CY140" s="187"/>
      <c r="CZ140" s="187"/>
      <c r="DA140" s="187"/>
      <c r="DB140" s="187"/>
      <c r="DC140" s="188"/>
      <c r="DF140"/>
      <c r="DG140"/>
      <c r="DH140"/>
      <c r="DI140"/>
      <c r="DJ140"/>
      <c r="DK140"/>
      <c r="DL140"/>
      <c r="DM140"/>
      <c r="DN140"/>
      <c r="DO140"/>
      <c r="DR140"/>
      <c r="DS140"/>
      <c r="DT140"/>
      <c r="DU140"/>
      <c r="DV140"/>
      <c r="DW140"/>
      <c r="DX140"/>
      <c r="DY140"/>
      <c r="DZ140"/>
      <c r="EA140"/>
    </row>
    <row r="141" spans="2:132" s="179" customFormat="1" ht="5.25" customHeight="1">
      <c r="DF141"/>
      <c r="DG141"/>
      <c r="DH141"/>
      <c r="DI141"/>
      <c r="DJ141"/>
      <c r="DK141"/>
      <c r="DL141"/>
      <c r="DM141"/>
      <c r="DN141"/>
      <c r="DO141"/>
      <c r="DR141"/>
      <c r="DS141"/>
      <c r="DT141"/>
      <c r="DU141"/>
      <c r="DV141"/>
      <c r="DW141"/>
      <c r="DX141"/>
      <c r="DY141"/>
      <c r="DZ141"/>
      <c r="EA141"/>
    </row>
    <row r="142" spans="2:132" s="179" customFormat="1" ht="15" customHeight="1">
      <c r="B142" s="189">
        <v>1</v>
      </c>
      <c r="C142" s="307" t="s">
        <v>911</v>
      </c>
      <c r="D142" s="308"/>
      <c r="E142" s="309" t="s">
        <v>912</v>
      </c>
      <c r="F142" s="309" t="s">
        <v>913</v>
      </c>
      <c r="G142" s="309" t="s">
        <v>914</v>
      </c>
      <c r="H142" s="313" t="s">
        <v>915</v>
      </c>
      <c r="I142" s="313"/>
      <c r="J142" s="313" t="s">
        <v>916</v>
      </c>
      <c r="K142" s="313"/>
      <c r="N142" s="189">
        <v>2</v>
      </c>
      <c r="O142" s="307" t="s">
        <v>911</v>
      </c>
      <c r="P142" s="308"/>
      <c r="Q142" s="309" t="s">
        <v>912</v>
      </c>
      <c r="R142" s="309" t="s">
        <v>913</v>
      </c>
      <c r="S142" s="309" t="s">
        <v>914</v>
      </c>
      <c r="T142" s="313" t="s">
        <v>915</v>
      </c>
      <c r="U142" s="313"/>
      <c r="V142" s="313" t="s">
        <v>916</v>
      </c>
      <c r="W142" s="313"/>
      <c r="Z142" s="189">
        <v>3</v>
      </c>
      <c r="AA142" s="307" t="s">
        <v>911</v>
      </c>
      <c r="AB142" s="308"/>
      <c r="AC142" s="309" t="s">
        <v>912</v>
      </c>
      <c r="AD142" s="309" t="s">
        <v>913</v>
      </c>
      <c r="AE142" s="309" t="s">
        <v>914</v>
      </c>
      <c r="AF142" s="313" t="s">
        <v>915</v>
      </c>
      <c r="AG142" s="313"/>
      <c r="AH142" s="313" t="s">
        <v>916</v>
      </c>
      <c r="AI142" s="313"/>
      <c r="AL142" s="189">
        <v>4</v>
      </c>
      <c r="AM142" s="307" t="s">
        <v>911</v>
      </c>
      <c r="AN142" s="308"/>
      <c r="AO142" s="309" t="s">
        <v>912</v>
      </c>
      <c r="AP142" s="309" t="s">
        <v>913</v>
      </c>
      <c r="AQ142" s="309" t="s">
        <v>914</v>
      </c>
      <c r="AR142" s="313" t="s">
        <v>915</v>
      </c>
      <c r="AS142" s="313"/>
      <c r="AT142" s="313" t="s">
        <v>916</v>
      </c>
      <c r="AU142" s="313"/>
      <c r="AX142" s="189">
        <v>5</v>
      </c>
      <c r="AY142" s="307" t="s">
        <v>911</v>
      </c>
      <c r="AZ142" s="308"/>
      <c r="BA142" s="309" t="s">
        <v>912</v>
      </c>
      <c r="BB142" s="309" t="s">
        <v>913</v>
      </c>
      <c r="BC142" s="309" t="s">
        <v>914</v>
      </c>
      <c r="BD142" s="313" t="s">
        <v>915</v>
      </c>
      <c r="BE142" s="313"/>
      <c r="BF142" s="313" t="s">
        <v>916</v>
      </c>
      <c r="BG142" s="313"/>
      <c r="BJ142" s="189">
        <v>6</v>
      </c>
      <c r="BK142" s="307" t="s">
        <v>911</v>
      </c>
      <c r="BL142" s="308"/>
      <c r="BM142" s="309" t="s">
        <v>912</v>
      </c>
      <c r="BN142" s="309" t="s">
        <v>913</v>
      </c>
      <c r="BO142" s="309" t="s">
        <v>914</v>
      </c>
      <c r="BP142" s="313" t="s">
        <v>915</v>
      </c>
      <c r="BQ142" s="313"/>
      <c r="BR142" s="313" t="s">
        <v>916</v>
      </c>
      <c r="BS142" s="313"/>
      <c r="BV142" s="189">
        <v>7</v>
      </c>
      <c r="BW142" s="307" t="s">
        <v>911</v>
      </c>
      <c r="BX142" s="308"/>
      <c r="BY142" s="309" t="s">
        <v>912</v>
      </c>
      <c r="BZ142" s="309" t="s">
        <v>913</v>
      </c>
      <c r="CA142" s="309" t="s">
        <v>914</v>
      </c>
      <c r="CB142" s="313" t="s">
        <v>915</v>
      </c>
      <c r="CC142" s="313"/>
      <c r="CD142" s="313" t="s">
        <v>916</v>
      </c>
      <c r="CE142" s="313"/>
      <c r="CH142" s="189">
        <v>8</v>
      </c>
      <c r="CI142" s="307" t="s">
        <v>911</v>
      </c>
      <c r="CJ142" s="308"/>
      <c r="CK142" s="309" t="s">
        <v>912</v>
      </c>
      <c r="CL142" s="309" t="s">
        <v>913</v>
      </c>
      <c r="CM142" s="309" t="s">
        <v>914</v>
      </c>
      <c r="CN142" s="313" t="s">
        <v>915</v>
      </c>
      <c r="CO142" s="313"/>
      <c r="CP142" s="313" t="s">
        <v>916</v>
      </c>
      <c r="CQ142" s="313"/>
      <c r="CT142" s="189">
        <v>9</v>
      </c>
      <c r="CU142" s="307" t="s">
        <v>911</v>
      </c>
      <c r="CV142" s="308"/>
      <c r="CW142" s="309" t="s">
        <v>912</v>
      </c>
      <c r="CX142" s="309" t="s">
        <v>913</v>
      </c>
      <c r="CY142" s="309" t="s">
        <v>914</v>
      </c>
      <c r="CZ142" s="313" t="s">
        <v>915</v>
      </c>
      <c r="DA142" s="313"/>
      <c r="DB142" s="313" t="s">
        <v>916</v>
      </c>
      <c r="DC142" s="313"/>
      <c r="DF142"/>
      <c r="DG142"/>
      <c r="DH142"/>
      <c r="DI142"/>
      <c r="DJ142"/>
      <c r="DK142"/>
      <c r="DL142"/>
      <c r="DM142"/>
      <c r="DN142"/>
      <c r="DO142"/>
      <c r="DR142"/>
      <c r="DS142"/>
      <c r="DT142"/>
      <c r="DU142"/>
      <c r="DV142"/>
      <c r="DW142"/>
      <c r="DX142"/>
      <c r="DY142"/>
      <c r="DZ142"/>
      <c r="EA142"/>
    </row>
    <row r="143" spans="2:132" s="179" customFormat="1" ht="15" customHeight="1" thickBot="1">
      <c r="B143" s="315" t="s">
        <v>917</v>
      </c>
      <c r="C143" s="316"/>
      <c r="D143" s="190">
        <v>0.41666666666666669</v>
      </c>
      <c r="E143" s="310"/>
      <c r="F143" s="310"/>
      <c r="G143" s="310"/>
      <c r="H143" s="314"/>
      <c r="I143" s="314"/>
      <c r="J143" s="314"/>
      <c r="K143" s="314"/>
      <c r="N143" s="315" t="s">
        <v>917</v>
      </c>
      <c r="O143" s="316"/>
      <c r="P143" s="190">
        <v>0.4513888888888889</v>
      </c>
      <c r="Q143" s="310"/>
      <c r="R143" s="310"/>
      <c r="S143" s="310"/>
      <c r="T143" s="314"/>
      <c r="U143" s="314"/>
      <c r="V143" s="314"/>
      <c r="W143" s="314"/>
      <c r="Z143" s="315" t="s">
        <v>917</v>
      </c>
      <c r="AA143" s="316"/>
      <c r="AB143" s="190">
        <v>0.4861111111111111</v>
      </c>
      <c r="AC143" s="310"/>
      <c r="AD143" s="310"/>
      <c r="AE143" s="310"/>
      <c r="AF143" s="314"/>
      <c r="AG143" s="314"/>
      <c r="AH143" s="314"/>
      <c r="AI143" s="314"/>
      <c r="AL143" s="315" t="s">
        <v>917</v>
      </c>
      <c r="AM143" s="316"/>
      <c r="AN143" s="190">
        <v>0.52083333333333337</v>
      </c>
      <c r="AO143" s="310"/>
      <c r="AP143" s="310"/>
      <c r="AQ143" s="310"/>
      <c r="AR143" s="314"/>
      <c r="AS143" s="314"/>
      <c r="AT143" s="314"/>
      <c r="AU143" s="314"/>
      <c r="AX143" s="315" t="s">
        <v>917</v>
      </c>
      <c r="AY143" s="316"/>
      <c r="AZ143" s="190">
        <v>0.55555555555555558</v>
      </c>
      <c r="BA143" s="310"/>
      <c r="BB143" s="310"/>
      <c r="BC143" s="310"/>
      <c r="BD143" s="314"/>
      <c r="BE143" s="314"/>
      <c r="BF143" s="314"/>
      <c r="BG143" s="314"/>
      <c r="BJ143" s="315" t="s">
        <v>917</v>
      </c>
      <c r="BK143" s="316"/>
      <c r="BL143" s="190">
        <v>0.59027777777777779</v>
      </c>
      <c r="BM143" s="310"/>
      <c r="BN143" s="310"/>
      <c r="BO143" s="310"/>
      <c r="BP143" s="314"/>
      <c r="BQ143" s="314"/>
      <c r="BR143" s="314"/>
      <c r="BS143" s="314"/>
      <c r="BV143" s="315" t="s">
        <v>917</v>
      </c>
      <c r="BW143" s="316"/>
      <c r="BX143" s="190">
        <v>0.625</v>
      </c>
      <c r="BY143" s="310"/>
      <c r="BZ143" s="310"/>
      <c r="CA143" s="310"/>
      <c r="CB143" s="314"/>
      <c r="CC143" s="314"/>
      <c r="CD143" s="314"/>
      <c r="CE143" s="314"/>
      <c r="CH143" s="315" t="s">
        <v>917</v>
      </c>
      <c r="CI143" s="316"/>
      <c r="CJ143" s="190">
        <v>0.66666666666666663</v>
      </c>
      <c r="CK143" s="310"/>
      <c r="CL143" s="310"/>
      <c r="CM143" s="310"/>
      <c r="CN143" s="314"/>
      <c r="CO143" s="314"/>
      <c r="CP143" s="314"/>
      <c r="CQ143" s="314"/>
      <c r="CT143" s="315" t="s">
        <v>917</v>
      </c>
      <c r="CU143" s="316"/>
      <c r="CV143" s="190">
        <v>0.70833333333333337</v>
      </c>
      <c r="CW143" s="310"/>
      <c r="CX143" s="310"/>
      <c r="CY143" s="310"/>
      <c r="CZ143" s="314"/>
      <c r="DA143" s="314"/>
      <c r="DB143" s="314"/>
      <c r="DC143" s="314"/>
      <c r="DF143"/>
      <c r="DG143"/>
      <c r="DH143"/>
      <c r="DI143"/>
      <c r="DJ143"/>
      <c r="DK143"/>
      <c r="DL143"/>
      <c r="DM143"/>
      <c r="DN143"/>
      <c r="DO143"/>
      <c r="DR143"/>
      <c r="DS143"/>
      <c r="DT143"/>
      <c r="DU143"/>
      <c r="DV143"/>
      <c r="DW143"/>
      <c r="DX143"/>
      <c r="DY143"/>
      <c r="DZ143"/>
      <c r="EA143"/>
    </row>
    <row r="144" spans="2:132" s="196" customFormat="1" ht="24.75" customHeight="1" thickBot="1">
      <c r="B144" s="317" t="s">
        <v>918</v>
      </c>
      <c r="C144" s="318"/>
      <c r="D144" s="191" t="s">
        <v>934</v>
      </c>
      <c r="E144" s="192" t="str">
        <f>Turnisabato!C16</f>
        <v>Foggia</v>
      </c>
      <c r="F144" s="192" t="str">
        <f>Turnisabato!D16</f>
        <v>Stradivari 2</v>
      </c>
      <c r="G144" s="192" t="str">
        <f>Turnisabato!G16</f>
        <v>Napoli Fighters</v>
      </c>
      <c r="H144" s="194"/>
      <c r="I144" s="194"/>
      <c r="J144" s="194"/>
      <c r="K144" s="195"/>
      <c r="N144" s="317" t="s">
        <v>918</v>
      </c>
      <c r="O144" s="318"/>
      <c r="P144" s="191" t="s">
        <v>934</v>
      </c>
      <c r="Q144" s="192" t="str">
        <f>Turnisabato!C30</f>
        <v>Sparta Spreeathen</v>
      </c>
      <c r="R144" s="192" t="str">
        <f>Turnisabato!D30</f>
        <v>Flickers 2</v>
      </c>
      <c r="S144" s="192" t="str">
        <f>Turnisabato!G30</f>
        <v>Issy-les-Moulineaux</v>
      </c>
      <c r="T144" s="194"/>
      <c r="U144" s="194"/>
      <c r="V144" s="194"/>
      <c r="W144" s="195"/>
      <c r="Z144" s="317" t="s">
        <v>918</v>
      </c>
      <c r="AA144" s="318"/>
      <c r="AB144" s="191" t="s">
        <v>934</v>
      </c>
      <c r="AC144" s="192" t="str">
        <f>Turnisabato!C44</f>
        <v>Grosseto</v>
      </c>
      <c r="AD144" s="192" t="str">
        <f>Turnisabato!D44</f>
        <v>Stradivari 2</v>
      </c>
      <c r="AE144" s="192" t="str">
        <f>Turnisabato!G44</f>
        <v>Atletico Pisa</v>
      </c>
      <c r="AF144" s="194"/>
      <c r="AG144" s="194"/>
      <c r="AH144" s="194"/>
      <c r="AI144" s="195"/>
      <c r="AL144" s="317" t="s">
        <v>918</v>
      </c>
      <c r="AM144" s="318"/>
      <c r="AN144" s="191" t="s">
        <v>934</v>
      </c>
      <c r="AO144" s="192" t="str">
        <f>Turnisabato!C58</f>
        <v>Warriors</v>
      </c>
      <c r="AP144" s="192" t="str">
        <f>Turnisabato!D58</f>
        <v>Flickers 2</v>
      </c>
      <c r="AQ144" s="192" t="str">
        <f>Turnisabato!G58</f>
        <v>Stella Artois</v>
      </c>
      <c r="AR144" s="194"/>
      <c r="AS144" s="194"/>
      <c r="AT144" s="194"/>
      <c r="AU144" s="195"/>
      <c r="AX144" s="317" t="s">
        <v>918</v>
      </c>
      <c r="AY144" s="318"/>
      <c r="AZ144" s="191" t="s">
        <v>934</v>
      </c>
      <c r="BA144" s="192" t="str">
        <f>Turnisabato!C72</f>
        <v>Foggia</v>
      </c>
      <c r="BB144" s="192" t="str">
        <f>Turnisabato!D72</f>
        <v>Grosseto</v>
      </c>
      <c r="BC144" s="192" t="str">
        <f>Turnisabato!G72</f>
        <v>Sparta Spreeathen</v>
      </c>
      <c r="BD144" s="194"/>
      <c r="BE144" s="194"/>
      <c r="BF144" s="194"/>
      <c r="BG144" s="195"/>
      <c r="BJ144" s="317" t="s">
        <v>918</v>
      </c>
      <c r="BK144" s="318"/>
      <c r="BL144" s="191" t="s">
        <v>934</v>
      </c>
      <c r="BM144" s="192" t="str">
        <f>Turnisabato!C86</f>
        <v>Sparta Spreeathen</v>
      </c>
      <c r="BN144" s="192" t="str">
        <f>Turnisabato!D86</f>
        <v>Warriors</v>
      </c>
      <c r="BO144" s="192" t="str">
        <f>Turnisabato!G86</f>
        <v>Foggia</v>
      </c>
      <c r="BP144" s="194"/>
      <c r="BQ144" s="194"/>
      <c r="BR144" s="194"/>
      <c r="BS144" s="195"/>
      <c r="BV144" s="317" t="s">
        <v>918</v>
      </c>
      <c r="BW144" s="318"/>
      <c r="BX144" s="191" t="s">
        <v>934</v>
      </c>
      <c r="BY144" s="192" t="str">
        <f>Turnisabato!C100</f>
        <v>Messina TS</v>
      </c>
      <c r="BZ144" s="192" t="str">
        <f>Turnisabato!D100</f>
        <v>Master Sanremo 2</v>
      </c>
      <c r="CA144" s="192" t="str">
        <f>Turnisabato!G100</f>
        <v>Ascoli</v>
      </c>
      <c r="CB144" s="194"/>
      <c r="CC144" s="194"/>
      <c r="CD144" s="194"/>
      <c r="CE144" s="195"/>
      <c r="CH144" s="317" t="s">
        <v>918</v>
      </c>
      <c r="CI144" s="318"/>
      <c r="CJ144" s="191" t="s">
        <v>934</v>
      </c>
      <c r="CK144" s="192" t="str">
        <f>Turnisabato!C114</f>
        <v>Stella Artois</v>
      </c>
      <c r="CL144" s="192" t="str">
        <f>Turnisabato!D114</f>
        <v>Wiener Neustadt</v>
      </c>
      <c r="CM144" s="192" t="str">
        <f>Turnisabato!G114</f>
        <v>Flickers</v>
      </c>
      <c r="CN144" s="194"/>
      <c r="CO144" s="194"/>
      <c r="CP144" s="194"/>
      <c r="CQ144" s="195"/>
      <c r="CT144" s="317" t="s">
        <v>918</v>
      </c>
      <c r="CU144" s="318"/>
      <c r="CV144" s="191" t="s">
        <v>934</v>
      </c>
      <c r="CW144" s="192" t="str">
        <f>Turnisabato!C128</f>
        <v>Torino 2009</v>
      </c>
      <c r="CX144" s="192" t="str">
        <f>Turnisabato!D128</f>
        <v>Virtus 4 Strade</v>
      </c>
      <c r="CY144" s="192" t="str">
        <f>Turnisabato!G128</f>
        <v>Tiburones FM</v>
      </c>
      <c r="CZ144" s="194"/>
      <c r="DA144" s="194"/>
      <c r="DB144" s="194"/>
      <c r="DC144" s="195"/>
      <c r="DF144" s="203"/>
      <c r="DG144" s="203"/>
      <c r="DH144" s="203"/>
      <c r="DI144" s="203"/>
      <c r="DJ144" s="203"/>
      <c r="DK144" s="203"/>
      <c r="DL144" s="203"/>
      <c r="DM144" s="203"/>
      <c r="DN144" s="203"/>
      <c r="DO144" s="203"/>
      <c r="DR144" s="203"/>
      <c r="DS144" s="203"/>
      <c r="DT144" s="203"/>
      <c r="DU144" s="203"/>
      <c r="DV144" s="203"/>
      <c r="DW144" s="203"/>
      <c r="DX144" s="203"/>
      <c r="DY144" s="203"/>
      <c r="DZ144" s="203"/>
      <c r="EA144" s="203"/>
    </row>
    <row r="145" spans="2:131" s="181" customFormat="1" ht="6" customHeight="1">
      <c r="B145" s="197"/>
      <c r="C145" s="197"/>
      <c r="D145" s="198"/>
      <c r="E145" s="199"/>
      <c r="F145" s="199"/>
      <c r="G145" s="199"/>
      <c r="N145" s="197"/>
      <c r="O145" s="197"/>
      <c r="P145" s="198"/>
      <c r="Q145" s="199"/>
      <c r="R145" s="199"/>
      <c r="S145" s="199"/>
      <c r="Z145" s="197"/>
      <c r="AA145" s="197"/>
      <c r="AB145" s="198"/>
      <c r="AC145" s="199"/>
      <c r="AD145" s="199"/>
      <c r="AE145" s="199"/>
      <c r="AL145" s="197"/>
      <c r="AM145" s="197"/>
      <c r="AN145" s="198"/>
      <c r="AO145" s="199"/>
      <c r="AP145" s="199"/>
      <c r="AQ145" s="199"/>
      <c r="AX145" s="197"/>
      <c r="AY145" s="197"/>
      <c r="AZ145" s="198"/>
      <c r="BA145" s="199"/>
      <c r="BB145" s="199"/>
      <c r="BC145" s="199"/>
      <c r="BJ145" s="197"/>
      <c r="BK145" s="197"/>
      <c r="BL145" s="198"/>
      <c r="BM145" s="199"/>
      <c r="BN145" s="199"/>
      <c r="BO145" s="199"/>
      <c r="BV145" s="197"/>
      <c r="BW145" s="197"/>
      <c r="BX145" s="198"/>
      <c r="BY145" s="199"/>
      <c r="BZ145" s="199"/>
      <c r="CA145" s="199"/>
      <c r="CH145" s="197"/>
      <c r="CI145" s="197"/>
      <c r="CJ145" s="198"/>
      <c r="CK145" s="199"/>
      <c r="CL145" s="199"/>
      <c r="CM145" s="199"/>
      <c r="CT145" s="197"/>
      <c r="CU145" s="197"/>
      <c r="CV145" s="198"/>
      <c r="CW145" s="199"/>
      <c r="CX145" s="199"/>
      <c r="CY145" s="199"/>
      <c r="DF145"/>
      <c r="DG145"/>
      <c r="DH145"/>
      <c r="DI145"/>
      <c r="DJ145"/>
      <c r="DK145"/>
      <c r="DL145"/>
      <c r="DM145"/>
      <c r="DN145"/>
      <c r="DO145"/>
      <c r="DR145"/>
      <c r="DS145"/>
      <c r="DT145"/>
      <c r="DU145"/>
      <c r="DV145"/>
      <c r="DW145"/>
      <c r="DX145"/>
      <c r="DY145"/>
      <c r="DZ145"/>
      <c r="EA145"/>
    </row>
    <row r="146" spans="2:131" s="179" customFormat="1" ht="21.75" customHeight="1">
      <c r="B146" s="319" t="s">
        <v>920</v>
      </c>
      <c r="C146" s="319"/>
      <c r="D146" s="319"/>
      <c r="E146" s="200"/>
      <c r="F146" s="200"/>
      <c r="G146" s="200"/>
      <c r="H146" s="200"/>
      <c r="I146" s="200"/>
      <c r="J146" s="200"/>
      <c r="K146" s="200"/>
      <c r="N146" s="319" t="s">
        <v>920</v>
      </c>
      <c r="O146" s="319"/>
      <c r="P146" s="319"/>
      <c r="Q146" s="200"/>
      <c r="R146" s="200"/>
      <c r="S146" s="200"/>
      <c r="T146" s="200"/>
      <c r="U146" s="200"/>
      <c r="V146" s="200"/>
      <c r="W146" s="200"/>
      <c r="Z146" s="319" t="s">
        <v>920</v>
      </c>
      <c r="AA146" s="319"/>
      <c r="AB146" s="319"/>
      <c r="AC146" s="200"/>
      <c r="AD146" s="200"/>
      <c r="AE146" s="200"/>
      <c r="AF146" s="200"/>
      <c r="AG146" s="200"/>
      <c r="AH146" s="200"/>
      <c r="AI146" s="200"/>
      <c r="AL146" s="319" t="s">
        <v>920</v>
      </c>
      <c r="AM146" s="319"/>
      <c r="AN146" s="319"/>
      <c r="AO146" s="200"/>
      <c r="AP146" s="200"/>
      <c r="AQ146" s="200"/>
      <c r="AR146" s="200"/>
      <c r="AS146" s="200"/>
      <c r="AT146" s="200"/>
      <c r="AU146" s="200"/>
      <c r="AX146" s="319" t="s">
        <v>920</v>
      </c>
      <c r="AY146" s="319"/>
      <c r="AZ146" s="319"/>
      <c r="BA146" s="200"/>
      <c r="BB146" s="200"/>
      <c r="BC146" s="200"/>
      <c r="BD146" s="200"/>
      <c r="BE146" s="200"/>
      <c r="BF146" s="200"/>
      <c r="BG146" s="200"/>
      <c r="BJ146" s="319" t="s">
        <v>920</v>
      </c>
      <c r="BK146" s="319"/>
      <c r="BL146" s="319"/>
      <c r="BM146" s="200"/>
      <c r="BN146" s="200"/>
      <c r="BO146" s="200"/>
      <c r="BP146" s="200"/>
      <c r="BQ146" s="200"/>
      <c r="BR146" s="200"/>
      <c r="BS146" s="200"/>
      <c r="BV146" s="319" t="s">
        <v>920</v>
      </c>
      <c r="BW146" s="319"/>
      <c r="BX146" s="319"/>
      <c r="BY146" s="200"/>
      <c r="BZ146" s="200"/>
      <c r="CA146" s="200"/>
      <c r="CB146" s="200"/>
      <c r="CC146" s="200"/>
      <c r="CD146" s="200"/>
      <c r="CE146" s="200"/>
      <c r="CH146" s="319" t="s">
        <v>920</v>
      </c>
      <c r="CI146" s="319"/>
      <c r="CJ146" s="319"/>
      <c r="CK146" s="200"/>
      <c r="CL146" s="200"/>
      <c r="CM146" s="200"/>
      <c r="CN146" s="200"/>
      <c r="CO146" s="200"/>
      <c r="CP146" s="200"/>
      <c r="CQ146" s="200"/>
      <c r="CT146" s="319" t="s">
        <v>920</v>
      </c>
      <c r="CU146" s="319"/>
      <c r="CV146" s="319"/>
      <c r="CW146" s="200"/>
      <c r="CX146" s="200"/>
      <c r="CY146" s="200"/>
      <c r="CZ146" s="200"/>
      <c r="DA146" s="200"/>
      <c r="DB146" s="200"/>
      <c r="DC146" s="200"/>
      <c r="DF146"/>
      <c r="DG146"/>
      <c r="DH146"/>
      <c r="DI146"/>
      <c r="DJ146"/>
      <c r="DK146"/>
      <c r="DL146"/>
      <c r="DM146"/>
      <c r="DN146"/>
      <c r="DO146"/>
      <c r="DR146"/>
      <c r="DS146"/>
      <c r="DT146"/>
      <c r="DU146"/>
      <c r="DV146"/>
      <c r="DW146"/>
      <c r="DX146"/>
      <c r="DY146"/>
      <c r="DZ146"/>
      <c r="EA146"/>
    </row>
    <row r="147" spans="2:131" s="179" customFormat="1" ht="21.75" customHeight="1">
      <c r="B147" s="319" t="s">
        <v>921</v>
      </c>
      <c r="C147" s="319"/>
      <c r="D147" s="319"/>
      <c r="E147" s="200"/>
      <c r="F147" s="200"/>
      <c r="G147" s="200"/>
      <c r="H147" s="200"/>
      <c r="I147" s="200"/>
      <c r="J147" s="200"/>
      <c r="K147" s="200"/>
      <c r="N147" s="319" t="s">
        <v>921</v>
      </c>
      <c r="O147" s="319"/>
      <c r="P147" s="319"/>
      <c r="Q147" s="200"/>
      <c r="R147" s="200"/>
      <c r="S147" s="200"/>
      <c r="T147" s="200"/>
      <c r="U147" s="200"/>
      <c r="V147" s="200"/>
      <c r="W147" s="200"/>
      <c r="Z147" s="319" t="s">
        <v>921</v>
      </c>
      <c r="AA147" s="319"/>
      <c r="AB147" s="319"/>
      <c r="AC147" s="200"/>
      <c r="AD147" s="200"/>
      <c r="AE147" s="200"/>
      <c r="AF147" s="200"/>
      <c r="AG147" s="200"/>
      <c r="AH147" s="200"/>
      <c r="AI147" s="200"/>
      <c r="AL147" s="319" t="s">
        <v>921</v>
      </c>
      <c r="AM147" s="319"/>
      <c r="AN147" s="319"/>
      <c r="AO147" s="200"/>
      <c r="AP147" s="200"/>
      <c r="AQ147" s="200"/>
      <c r="AR147" s="200"/>
      <c r="AS147" s="200"/>
      <c r="AT147" s="200"/>
      <c r="AU147" s="200"/>
      <c r="AX147" s="319" t="s">
        <v>921</v>
      </c>
      <c r="AY147" s="319"/>
      <c r="AZ147" s="319"/>
      <c r="BA147" s="200"/>
      <c r="BB147" s="200"/>
      <c r="BC147" s="200"/>
      <c r="BD147" s="200"/>
      <c r="BE147" s="200"/>
      <c r="BF147" s="200"/>
      <c r="BG147" s="200"/>
      <c r="BJ147" s="319" t="s">
        <v>921</v>
      </c>
      <c r="BK147" s="319"/>
      <c r="BL147" s="319"/>
      <c r="BM147" s="200"/>
      <c r="BN147" s="200"/>
      <c r="BO147" s="200"/>
      <c r="BP147" s="200"/>
      <c r="BQ147" s="200"/>
      <c r="BR147" s="200"/>
      <c r="BS147" s="200"/>
      <c r="BV147" s="319" t="s">
        <v>921</v>
      </c>
      <c r="BW147" s="319"/>
      <c r="BX147" s="319"/>
      <c r="BY147" s="200"/>
      <c r="BZ147" s="200"/>
      <c r="CA147" s="200"/>
      <c r="CB147" s="200"/>
      <c r="CC147" s="200"/>
      <c r="CD147" s="200"/>
      <c r="CE147" s="200"/>
      <c r="CH147" s="319" t="s">
        <v>921</v>
      </c>
      <c r="CI147" s="319"/>
      <c r="CJ147" s="319"/>
      <c r="CK147" s="200"/>
      <c r="CL147" s="200"/>
      <c r="CM147" s="200"/>
      <c r="CN147" s="200"/>
      <c r="CO147" s="200"/>
      <c r="CP147" s="200"/>
      <c r="CQ147" s="200"/>
      <c r="CT147" s="319" t="s">
        <v>921</v>
      </c>
      <c r="CU147" s="319"/>
      <c r="CV147" s="319"/>
      <c r="CW147" s="200"/>
      <c r="CX147" s="200"/>
      <c r="CY147" s="200"/>
      <c r="CZ147" s="200"/>
      <c r="DA147" s="200"/>
      <c r="DB147" s="200"/>
      <c r="DC147" s="200"/>
      <c r="DF147"/>
      <c r="DG147"/>
      <c r="DH147"/>
      <c r="DI147"/>
      <c r="DJ147"/>
      <c r="DK147"/>
      <c r="DL147"/>
      <c r="DM147"/>
      <c r="DN147"/>
      <c r="DO147"/>
      <c r="DR147"/>
      <c r="DS147"/>
      <c r="DT147"/>
      <c r="DU147"/>
      <c r="DV147"/>
      <c r="DW147"/>
      <c r="DX147"/>
      <c r="DY147"/>
      <c r="DZ147"/>
      <c r="EA147"/>
    </row>
    <row r="148" spans="2:131" s="179" customFormat="1" ht="21.75" customHeight="1">
      <c r="B148" s="319" t="s">
        <v>922</v>
      </c>
      <c r="C148" s="319"/>
      <c r="D148" s="319"/>
      <c r="E148" s="200"/>
      <c r="F148" s="200"/>
      <c r="G148" s="200"/>
      <c r="H148" s="200"/>
      <c r="I148" s="200"/>
      <c r="J148" s="200"/>
      <c r="K148" s="200"/>
      <c r="N148" s="319" t="s">
        <v>922</v>
      </c>
      <c r="O148" s="319"/>
      <c r="P148" s="319"/>
      <c r="Q148" s="200"/>
      <c r="R148" s="200"/>
      <c r="S148" s="200"/>
      <c r="T148" s="200"/>
      <c r="U148" s="200"/>
      <c r="V148" s="200"/>
      <c r="W148" s="200"/>
      <c r="Z148" s="319" t="s">
        <v>922</v>
      </c>
      <c r="AA148" s="319"/>
      <c r="AB148" s="319"/>
      <c r="AC148" s="200"/>
      <c r="AD148" s="200"/>
      <c r="AE148" s="200"/>
      <c r="AF148" s="200"/>
      <c r="AG148" s="200"/>
      <c r="AH148" s="200"/>
      <c r="AI148" s="200"/>
      <c r="AL148" s="319" t="s">
        <v>922</v>
      </c>
      <c r="AM148" s="319"/>
      <c r="AN148" s="319"/>
      <c r="AO148" s="200"/>
      <c r="AP148" s="200"/>
      <c r="AQ148" s="200"/>
      <c r="AR148" s="200"/>
      <c r="AS148" s="200"/>
      <c r="AT148" s="200"/>
      <c r="AU148" s="200"/>
      <c r="AX148" s="319" t="s">
        <v>922</v>
      </c>
      <c r="AY148" s="319"/>
      <c r="AZ148" s="319"/>
      <c r="BA148" s="200"/>
      <c r="BB148" s="200"/>
      <c r="BC148" s="200"/>
      <c r="BD148" s="200"/>
      <c r="BE148" s="200"/>
      <c r="BF148" s="200"/>
      <c r="BG148" s="200"/>
      <c r="BJ148" s="319" t="s">
        <v>922</v>
      </c>
      <c r="BK148" s="319"/>
      <c r="BL148" s="319"/>
      <c r="BM148" s="200"/>
      <c r="BN148" s="200"/>
      <c r="BO148" s="200"/>
      <c r="BP148" s="200"/>
      <c r="BQ148" s="200"/>
      <c r="BR148" s="200"/>
      <c r="BS148" s="200"/>
      <c r="BV148" s="319" t="s">
        <v>922</v>
      </c>
      <c r="BW148" s="319"/>
      <c r="BX148" s="319"/>
      <c r="BY148" s="200"/>
      <c r="BZ148" s="200"/>
      <c r="CA148" s="200"/>
      <c r="CB148" s="200"/>
      <c r="CC148" s="200"/>
      <c r="CD148" s="200"/>
      <c r="CE148" s="200"/>
      <c r="CH148" s="319" t="s">
        <v>922</v>
      </c>
      <c r="CI148" s="319"/>
      <c r="CJ148" s="319"/>
      <c r="CK148" s="200"/>
      <c r="CL148" s="200"/>
      <c r="CM148" s="200"/>
      <c r="CN148" s="200"/>
      <c r="CO148" s="200"/>
      <c r="CP148" s="200"/>
      <c r="CQ148" s="200"/>
      <c r="CT148" s="319" t="s">
        <v>922</v>
      </c>
      <c r="CU148" s="319"/>
      <c r="CV148" s="319"/>
      <c r="CW148" s="200"/>
      <c r="CX148" s="200"/>
      <c r="CY148" s="200"/>
      <c r="CZ148" s="200"/>
      <c r="DA148" s="200"/>
      <c r="DB148" s="200"/>
      <c r="DC148" s="200"/>
      <c r="DF148"/>
      <c r="DG148"/>
      <c r="DH148"/>
      <c r="DI148"/>
      <c r="DJ148"/>
      <c r="DK148"/>
      <c r="DL148"/>
      <c r="DM148"/>
      <c r="DN148"/>
      <c r="DO148"/>
      <c r="DR148"/>
      <c r="DS148"/>
      <c r="DT148"/>
      <c r="DU148"/>
      <c r="DV148"/>
      <c r="DW148"/>
      <c r="DX148"/>
      <c r="DY148"/>
      <c r="DZ148"/>
      <c r="EA148"/>
    </row>
    <row r="149" spans="2:131" s="179" customFormat="1" ht="21.75" customHeight="1">
      <c r="B149" s="319" t="s">
        <v>923</v>
      </c>
      <c r="C149" s="319"/>
      <c r="D149" s="319"/>
      <c r="E149" s="200"/>
      <c r="F149" s="200"/>
      <c r="G149" s="200"/>
      <c r="H149" s="200"/>
      <c r="I149" s="200"/>
      <c r="J149" s="200"/>
      <c r="K149" s="200"/>
      <c r="N149" s="319" t="s">
        <v>923</v>
      </c>
      <c r="O149" s="319"/>
      <c r="P149" s="319"/>
      <c r="Q149" s="200"/>
      <c r="R149" s="200"/>
      <c r="S149" s="200"/>
      <c r="T149" s="200"/>
      <c r="U149" s="200"/>
      <c r="V149" s="200"/>
      <c r="W149" s="200"/>
      <c r="Z149" s="319" t="s">
        <v>923</v>
      </c>
      <c r="AA149" s="319"/>
      <c r="AB149" s="319"/>
      <c r="AC149" s="200"/>
      <c r="AD149" s="200"/>
      <c r="AE149" s="200"/>
      <c r="AF149" s="200"/>
      <c r="AG149" s="200"/>
      <c r="AH149" s="200"/>
      <c r="AI149" s="200"/>
      <c r="AL149" s="319" t="s">
        <v>923</v>
      </c>
      <c r="AM149" s="319"/>
      <c r="AN149" s="319"/>
      <c r="AO149" s="200"/>
      <c r="AP149" s="200"/>
      <c r="AQ149" s="200"/>
      <c r="AR149" s="200"/>
      <c r="AS149" s="200"/>
      <c r="AT149" s="200"/>
      <c r="AU149" s="200"/>
      <c r="AX149" s="319" t="s">
        <v>923</v>
      </c>
      <c r="AY149" s="319"/>
      <c r="AZ149" s="319"/>
      <c r="BA149" s="200"/>
      <c r="BB149" s="200"/>
      <c r="BC149" s="200"/>
      <c r="BD149" s="200"/>
      <c r="BE149" s="200"/>
      <c r="BF149" s="200"/>
      <c r="BG149" s="200"/>
      <c r="BJ149" s="319" t="s">
        <v>923</v>
      </c>
      <c r="BK149" s="319"/>
      <c r="BL149" s="319"/>
      <c r="BM149" s="200"/>
      <c r="BN149" s="200"/>
      <c r="BO149" s="200"/>
      <c r="BP149" s="200"/>
      <c r="BQ149" s="200"/>
      <c r="BR149" s="200"/>
      <c r="BS149" s="200"/>
      <c r="BV149" s="319" t="s">
        <v>923</v>
      </c>
      <c r="BW149" s="319"/>
      <c r="BX149" s="319"/>
      <c r="BY149" s="200"/>
      <c r="BZ149" s="200"/>
      <c r="CA149" s="200"/>
      <c r="CB149" s="200"/>
      <c r="CC149" s="200"/>
      <c r="CD149" s="200"/>
      <c r="CE149" s="200"/>
      <c r="CH149" s="319" t="s">
        <v>923</v>
      </c>
      <c r="CI149" s="319"/>
      <c r="CJ149" s="319"/>
      <c r="CK149" s="200"/>
      <c r="CL149" s="200"/>
      <c r="CM149" s="200"/>
      <c r="CN149" s="200"/>
      <c r="CO149" s="200"/>
      <c r="CP149" s="200"/>
      <c r="CQ149" s="200"/>
      <c r="CT149" s="319" t="s">
        <v>923</v>
      </c>
      <c r="CU149" s="319"/>
      <c r="CV149" s="319"/>
      <c r="CW149" s="200"/>
      <c r="CX149" s="200"/>
      <c r="CY149" s="200"/>
      <c r="CZ149" s="200"/>
      <c r="DA149" s="200"/>
      <c r="DB149" s="200"/>
      <c r="DC149" s="200"/>
      <c r="DF149"/>
      <c r="DG149"/>
      <c r="DH149"/>
      <c r="DI149"/>
      <c r="DJ149"/>
      <c r="DK149"/>
      <c r="DL149"/>
      <c r="DM149"/>
      <c r="DN149"/>
      <c r="DO149"/>
      <c r="DR149"/>
      <c r="DS149"/>
      <c r="DT149"/>
      <c r="DU149"/>
      <c r="DV149"/>
      <c r="DW149"/>
      <c r="DX149"/>
      <c r="DY149"/>
      <c r="DZ149"/>
      <c r="EA149"/>
    </row>
    <row r="150" spans="2:131" s="181" customFormat="1" ht="6" customHeight="1">
      <c r="B150" s="197"/>
      <c r="C150" s="197"/>
      <c r="D150" s="197"/>
      <c r="N150" s="197"/>
      <c r="O150" s="197"/>
      <c r="P150" s="197"/>
      <c r="Z150" s="197"/>
      <c r="AA150" s="197"/>
      <c r="AB150" s="197"/>
      <c r="AL150" s="197"/>
      <c r="AM150" s="197"/>
      <c r="AN150" s="197"/>
      <c r="AX150" s="197"/>
      <c r="AY150" s="197"/>
      <c r="AZ150" s="197"/>
      <c r="BJ150" s="197"/>
      <c r="BK150" s="197"/>
      <c r="BL150" s="197"/>
      <c r="BV150" s="197"/>
      <c r="BW150" s="197"/>
      <c r="BX150" s="197"/>
      <c r="CH150" s="197"/>
      <c r="CI150" s="197"/>
      <c r="CJ150" s="197"/>
      <c r="CT150" s="197"/>
      <c r="CU150" s="197"/>
      <c r="CV150" s="197"/>
      <c r="DF150"/>
      <c r="DG150"/>
      <c r="DH150"/>
      <c r="DI150"/>
      <c r="DJ150"/>
      <c r="DK150"/>
      <c r="DL150"/>
      <c r="DM150"/>
      <c r="DN150"/>
      <c r="DO150"/>
      <c r="DR150"/>
      <c r="DS150"/>
      <c r="DT150"/>
      <c r="DU150"/>
      <c r="DV150"/>
      <c r="DW150"/>
      <c r="DX150"/>
      <c r="DY150"/>
      <c r="DZ150"/>
      <c r="EA150"/>
    </row>
    <row r="151" spans="2:131" s="179" customFormat="1" ht="21.75" customHeight="1">
      <c r="B151" s="319" t="s">
        <v>924</v>
      </c>
      <c r="C151" s="319"/>
      <c r="D151" s="319"/>
      <c r="E151" s="200"/>
      <c r="F151" s="200"/>
      <c r="G151" s="200"/>
      <c r="H151" s="320"/>
      <c r="I151" s="320"/>
      <c r="J151" s="320"/>
      <c r="K151" s="320"/>
      <c r="N151" s="319" t="s">
        <v>924</v>
      </c>
      <c r="O151" s="319"/>
      <c r="P151" s="319"/>
      <c r="Q151" s="200"/>
      <c r="R151" s="200"/>
      <c r="S151" s="200"/>
      <c r="T151" s="320"/>
      <c r="U151" s="320"/>
      <c r="V151" s="320"/>
      <c r="W151" s="320"/>
      <c r="Z151" s="319" t="s">
        <v>924</v>
      </c>
      <c r="AA151" s="319"/>
      <c r="AB151" s="319"/>
      <c r="AC151" s="200"/>
      <c r="AD151" s="200"/>
      <c r="AE151" s="200"/>
      <c r="AF151" s="320"/>
      <c r="AG151" s="320"/>
      <c r="AH151" s="320"/>
      <c r="AI151" s="320"/>
      <c r="AL151" s="319" t="s">
        <v>924</v>
      </c>
      <c r="AM151" s="319"/>
      <c r="AN151" s="319"/>
      <c r="AO151" s="200"/>
      <c r="AP151" s="200"/>
      <c r="AQ151" s="200"/>
      <c r="AR151" s="320"/>
      <c r="AS151" s="320"/>
      <c r="AT151" s="320"/>
      <c r="AU151" s="320"/>
      <c r="AX151" s="319" t="s">
        <v>924</v>
      </c>
      <c r="AY151" s="319"/>
      <c r="AZ151" s="319"/>
      <c r="BA151" s="200"/>
      <c r="BB151" s="200"/>
      <c r="BC151" s="200"/>
      <c r="BD151" s="320"/>
      <c r="BE151" s="320"/>
      <c r="BF151" s="320"/>
      <c r="BG151" s="320"/>
      <c r="BJ151" s="319" t="s">
        <v>924</v>
      </c>
      <c r="BK151" s="319"/>
      <c r="BL151" s="319"/>
      <c r="BM151" s="200"/>
      <c r="BN151" s="200"/>
      <c r="BO151" s="200"/>
      <c r="BP151" s="320"/>
      <c r="BQ151" s="320"/>
      <c r="BR151" s="320"/>
      <c r="BS151" s="320"/>
      <c r="BV151" s="319" t="s">
        <v>924</v>
      </c>
      <c r="BW151" s="319"/>
      <c r="BX151" s="319"/>
      <c r="BY151" s="200"/>
      <c r="BZ151" s="200"/>
      <c r="CA151" s="200"/>
      <c r="CB151" s="320"/>
      <c r="CC151" s="320"/>
      <c r="CD151" s="320"/>
      <c r="CE151" s="320"/>
      <c r="CH151" s="319" t="s">
        <v>924</v>
      </c>
      <c r="CI151" s="319"/>
      <c r="CJ151" s="319"/>
      <c r="CK151" s="200"/>
      <c r="CL151" s="200"/>
      <c r="CM151" s="200"/>
      <c r="CN151" s="320"/>
      <c r="CO151" s="320"/>
      <c r="CP151" s="320"/>
      <c r="CQ151" s="320"/>
      <c r="CT151" s="319" t="s">
        <v>924</v>
      </c>
      <c r="CU151" s="319"/>
      <c r="CV151" s="319"/>
      <c r="CW151" s="200"/>
      <c r="CX151" s="200"/>
      <c r="CY151" s="200"/>
      <c r="CZ151" s="320"/>
      <c r="DA151" s="320"/>
      <c r="DB151" s="320"/>
      <c r="DC151" s="320"/>
      <c r="DF151"/>
      <c r="DG151"/>
      <c r="DH151"/>
      <c r="DI151"/>
      <c r="DJ151"/>
      <c r="DK151"/>
      <c r="DL151"/>
      <c r="DM151"/>
      <c r="DN151"/>
      <c r="DO151"/>
      <c r="DR151"/>
      <c r="DS151"/>
      <c r="DT151"/>
      <c r="DU151"/>
      <c r="DV151"/>
      <c r="DW151"/>
      <c r="DX151"/>
      <c r="DY151"/>
      <c r="DZ151"/>
      <c r="EA151"/>
    </row>
    <row r="152" spans="2:131" s="179" customFormat="1" ht="21.75" customHeight="1">
      <c r="B152" s="319" t="s">
        <v>925</v>
      </c>
      <c r="C152" s="319"/>
      <c r="D152" s="319"/>
      <c r="E152" s="200"/>
      <c r="F152" s="200"/>
      <c r="G152" s="200"/>
      <c r="H152" s="320"/>
      <c r="I152" s="320"/>
      <c r="J152" s="320"/>
      <c r="K152" s="320"/>
      <c r="N152" s="319" t="s">
        <v>925</v>
      </c>
      <c r="O152" s="319"/>
      <c r="P152" s="319"/>
      <c r="Q152" s="200"/>
      <c r="R152" s="200"/>
      <c r="S152" s="200"/>
      <c r="T152" s="320"/>
      <c r="U152" s="320"/>
      <c r="V152" s="320"/>
      <c r="W152" s="320"/>
      <c r="Z152" s="319" t="s">
        <v>925</v>
      </c>
      <c r="AA152" s="319"/>
      <c r="AB152" s="319"/>
      <c r="AC152" s="200"/>
      <c r="AD152" s="200"/>
      <c r="AE152" s="200"/>
      <c r="AF152" s="320"/>
      <c r="AG152" s="320"/>
      <c r="AH152" s="320"/>
      <c r="AI152" s="320"/>
      <c r="AL152" s="319" t="s">
        <v>925</v>
      </c>
      <c r="AM152" s="319"/>
      <c r="AN152" s="319"/>
      <c r="AO152" s="200"/>
      <c r="AP152" s="200"/>
      <c r="AQ152" s="200"/>
      <c r="AR152" s="320"/>
      <c r="AS152" s="320"/>
      <c r="AT152" s="320"/>
      <c r="AU152" s="320"/>
      <c r="AX152" s="319" t="s">
        <v>925</v>
      </c>
      <c r="AY152" s="319"/>
      <c r="AZ152" s="319"/>
      <c r="BA152" s="200"/>
      <c r="BB152" s="200"/>
      <c r="BC152" s="200"/>
      <c r="BD152" s="320"/>
      <c r="BE152" s="320"/>
      <c r="BF152" s="320"/>
      <c r="BG152" s="320"/>
      <c r="BJ152" s="319" t="s">
        <v>925</v>
      </c>
      <c r="BK152" s="319"/>
      <c r="BL152" s="319"/>
      <c r="BM152" s="200"/>
      <c r="BN152" s="200"/>
      <c r="BO152" s="200"/>
      <c r="BP152" s="320"/>
      <c r="BQ152" s="320"/>
      <c r="BR152" s="320"/>
      <c r="BS152" s="320"/>
      <c r="BV152" s="319" t="s">
        <v>925</v>
      </c>
      <c r="BW152" s="319"/>
      <c r="BX152" s="319"/>
      <c r="BY152" s="200"/>
      <c r="BZ152" s="200"/>
      <c r="CA152" s="200"/>
      <c r="CB152" s="320"/>
      <c r="CC152" s="320"/>
      <c r="CD152" s="320"/>
      <c r="CE152" s="320"/>
      <c r="CH152" s="319" t="s">
        <v>925</v>
      </c>
      <c r="CI152" s="319"/>
      <c r="CJ152" s="319"/>
      <c r="CK152" s="200"/>
      <c r="CL152" s="200"/>
      <c r="CM152" s="200"/>
      <c r="CN152" s="320"/>
      <c r="CO152" s="320"/>
      <c r="CP152" s="320"/>
      <c r="CQ152" s="320"/>
      <c r="CT152" s="319" t="s">
        <v>925</v>
      </c>
      <c r="CU152" s="319"/>
      <c r="CV152" s="319"/>
      <c r="CW152" s="200"/>
      <c r="CX152" s="200"/>
      <c r="CY152" s="200"/>
      <c r="CZ152" s="320"/>
      <c r="DA152" s="320"/>
      <c r="DB152" s="320"/>
      <c r="DC152" s="320"/>
      <c r="DF152"/>
      <c r="DG152"/>
      <c r="DH152"/>
      <c r="DI152"/>
      <c r="DJ152"/>
      <c r="DK152"/>
      <c r="DL152"/>
      <c r="DM152"/>
      <c r="DN152"/>
      <c r="DO152"/>
      <c r="DR152"/>
      <c r="DS152"/>
      <c r="DT152"/>
      <c r="DU152"/>
      <c r="DV152"/>
      <c r="DW152"/>
      <c r="DX152"/>
      <c r="DY152"/>
      <c r="DZ152"/>
      <c r="EA152"/>
    </row>
    <row r="153" spans="2:131" s="202" customFormat="1" ht="6" customHeight="1">
      <c r="B153" s="201"/>
      <c r="C153" s="201"/>
      <c r="D153" s="201"/>
      <c r="H153" s="201"/>
      <c r="I153" s="201"/>
      <c r="J153" s="201"/>
      <c r="K153" s="201"/>
      <c r="N153" s="201"/>
      <c r="O153" s="201"/>
      <c r="P153" s="201"/>
      <c r="T153" s="201"/>
      <c r="U153" s="201"/>
      <c r="V153" s="201"/>
      <c r="W153" s="201"/>
      <c r="Z153" s="201"/>
      <c r="AA153" s="201"/>
      <c r="AB153" s="201"/>
      <c r="AF153" s="201"/>
      <c r="AG153" s="201"/>
      <c r="AH153" s="201"/>
      <c r="AI153" s="201"/>
      <c r="AL153" s="201"/>
      <c r="AM153" s="201"/>
      <c r="AN153" s="201"/>
      <c r="AR153" s="201"/>
      <c r="AS153" s="201"/>
      <c r="AT153" s="201"/>
      <c r="AU153" s="201"/>
      <c r="AX153" s="201"/>
      <c r="AY153" s="201"/>
      <c r="AZ153" s="201"/>
      <c r="BD153" s="201"/>
      <c r="BE153" s="201"/>
      <c r="BF153" s="201"/>
      <c r="BG153" s="201"/>
      <c r="BJ153" s="201"/>
      <c r="BK153" s="201"/>
      <c r="BL153" s="201"/>
      <c r="BP153" s="201"/>
      <c r="BQ153" s="201"/>
      <c r="BR153" s="201"/>
      <c r="BS153" s="201"/>
      <c r="BV153" s="201"/>
      <c r="BW153" s="201"/>
      <c r="BX153" s="201"/>
      <c r="CB153" s="201"/>
      <c r="CC153" s="201"/>
      <c r="CD153" s="201"/>
      <c r="CE153" s="201"/>
      <c r="CH153" s="201"/>
      <c r="CI153" s="201"/>
      <c r="CJ153" s="201"/>
      <c r="CN153" s="201"/>
      <c r="CO153" s="201"/>
      <c r="CP153" s="201"/>
      <c r="CQ153" s="201"/>
      <c r="CT153" s="201"/>
      <c r="CU153" s="201"/>
      <c r="CV153" s="201"/>
      <c r="CZ153" s="201"/>
      <c r="DA153" s="201"/>
      <c r="DB153" s="201"/>
      <c r="DC153" s="201"/>
      <c r="DF153"/>
      <c r="DG153"/>
      <c r="DH153"/>
      <c r="DI153"/>
      <c r="DJ153"/>
      <c r="DK153"/>
      <c r="DL153"/>
      <c r="DM153"/>
      <c r="DN153"/>
      <c r="DO153"/>
      <c r="DR153"/>
      <c r="DS153"/>
      <c r="DT153"/>
      <c r="DU153"/>
      <c r="DV153"/>
      <c r="DW153"/>
      <c r="DX153"/>
      <c r="DY153"/>
      <c r="DZ153"/>
      <c r="EA153"/>
    </row>
    <row r="154" spans="2:131" ht="12.75" customHeight="1">
      <c r="B154" s="321" t="s">
        <v>926</v>
      </c>
      <c r="C154" s="321"/>
      <c r="D154" s="321"/>
      <c r="E154" s="322"/>
      <c r="F154" s="322"/>
      <c r="G154" s="322"/>
      <c r="H154" s="322"/>
      <c r="I154" s="322"/>
      <c r="J154" s="322"/>
      <c r="K154" s="322"/>
      <c r="N154" s="321" t="s">
        <v>926</v>
      </c>
      <c r="O154" s="321"/>
      <c r="P154" s="321"/>
      <c r="Q154" s="322"/>
      <c r="R154" s="322"/>
      <c r="S154" s="322"/>
      <c r="T154" s="322"/>
      <c r="U154" s="322"/>
      <c r="V154" s="322"/>
      <c r="W154" s="322"/>
      <c r="Z154" s="321" t="s">
        <v>926</v>
      </c>
      <c r="AA154" s="321"/>
      <c r="AB154" s="321"/>
      <c r="AC154" s="322"/>
      <c r="AD154" s="322"/>
      <c r="AE154" s="322"/>
      <c r="AF154" s="322"/>
      <c r="AG154" s="322"/>
      <c r="AH154" s="322"/>
      <c r="AI154" s="322"/>
      <c r="AL154" s="321" t="s">
        <v>926</v>
      </c>
      <c r="AM154" s="321"/>
      <c r="AN154" s="321"/>
      <c r="AO154" s="322"/>
      <c r="AP154" s="322"/>
      <c r="AQ154" s="322"/>
      <c r="AR154" s="322"/>
      <c r="AS154" s="322"/>
      <c r="AT154" s="322"/>
      <c r="AU154" s="322"/>
      <c r="AX154" s="321" t="s">
        <v>926</v>
      </c>
      <c r="AY154" s="321"/>
      <c r="AZ154" s="321"/>
      <c r="BA154" s="322"/>
      <c r="BB154" s="322"/>
      <c r="BC154" s="322"/>
      <c r="BD154" s="322"/>
      <c r="BE154" s="322"/>
      <c r="BF154" s="322"/>
      <c r="BG154" s="322"/>
      <c r="BJ154" s="321" t="s">
        <v>926</v>
      </c>
      <c r="BK154" s="321"/>
      <c r="BL154" s="321"/>
      <c r="BM154" s="322"/>
      <c r="BN154" s="322"/>
      <c r="BO154" s="322"/>
      <c r="BP154" s="322"/>
      <c r="BQ154" s="322"/>
      <c r="BR154" s="322"/>
      <c r="BS154" s="322"/>
      <c r="BV154" s="321" t="s">
        <v>926</v>
      </c>
      <c r="BW154" s="321"/>
      <c r="BX154" s="321"/>
      <c r="BY154" s="322"/>
      <c r="BZ154" s="322"/>
      <c r="CA154" s="322"/>
      <c r="CB154" s="322"/>
      <c r="CC154" s="322"/>
      <c r="CD154" s="322"/>
      <c r="CE154" s="322"/>
      <c r="CH154" s="321" t="s">
        <v>926</v>
      </c>
      <c r="CI154" s="321"/>
      <c r="CJ154" s="321"/>
      <c r="CK154" s="322"/>
      <c r="CL154" s="322"/>
      <c r="CM154" s="322"/>
      <c r="CN154" s="322"/>
      <c r="CO154" s="322"/>
      <c r="CP154" s="322"/>
      <c r="CQ154" s="322"/>
      <c r="CT154" s="321" t="s">
        <v>926</v>
      </c>
      <c r="CU154" s="321"/>
      <c r="CV154" s="321"/>
      <c r="CW154" s="322"/>
      <c r="CX154" s="322"/>
      <c r="CY154" s="322"/>
      <c r="CZ154" s="322"/>
      <c r="DA154" s="322"/>
      <c r="DB154" s="322"/>
      <c r="DC154" s="322"/>
      <c r="DF154"/>
      <c r="DG154"/>
      <c r="DH154"/>
      <c r="DI154"/>
      <c r="DJ154"/>
      <c r="DK154"/>
      <c r="DL154"/>
      <c r="DM154"/>
      <c r="DN154"/>
      <c r="DO154"/>
      <c r="DR154"/>
      <c r="DS154"/>
      <c r="DT154"/>
      <c r="DU154"/>
      <c r="DV154"/>
      <c r="DW154"/>
      <c r="DX154"/>
      <c r="DY154"/>
      <c r="DZ154"/>
      <c r="EA154"/>
    </row>
    <row r="155" spans="2:131" ht="12.75" customHeight="1">
      <c r="B155" s="321"/>
      <c r="C155" s="321"/>
      <c r="D155" s="321"/>
      <c r="E155" s="322"/>
      <c r="F155" s="322"/>
      <c r="G155" s="322"/>
      <c r="H155" s="322"/>
      <c r="I155" s="322"/>
      <c r="J155" s="322"/>
      <c r="K155" s="322"/>
      <c r="N155" s="321"/>
      <c r="O155" s="321"/>
      <c r="P155" s="321"/>
      <c r="Q155" s="322"/>
      <c r="R155" s="322"/>
      <c r="S155" s="322"/>
      <c r="T155" s="322"/>
      <c r="U155" s="322"/>
      <c r="V155" s="322"/>
      <c r="W155" s="322"/>
      <c r="Z155" s="321"/>
      <c r="AA155" s="321"/>
      <c r="AB155" s="321"/>
      <c r="AC155" s="322"/>
      <c r="AD155" s="322"/>
      <c r="AE155" s="322"/>
      <c r="AF155" s="322"/>
      <c r="AG155" s="322"/>
      <c r="AH155" s="322"/>
      <c r="AI155" s="322"/>
      <c r="AL155" s="321"/>
      <c r="AM155" s="321"/>
      <c r="AN155" s="321"/>
      <c r="AO155" s="322"/>
      <c r="AP155" s="322"/>
      <c r="AQ155" s="322"/>
      <c r="AR155" s="322"/>
      <c r="AS155" s="322"/>
      <c r="AT155" s="322"/>
      <c r="AU155" s="322"/>
      <c r="AX155" s="321"/>
      <c r="AY155" s="321"/>
      <c r="AZ155" s="321"/>
      <c r="BA155" s="322"/>
      <c r="BB155" s="322"/>
      <c r="BC155" s="322"/>
      <c r="BD155" s="322"/>
      <c r="BE155" s="322"/>
      <c r="BF155" s="322"/>
      <c r="BG155" s="322"/>
      <c r="BJ155" s="321"/>
      <c r="BK155" s="321"/>
      <c r="BL155" s="321"/>
      <c r="BM155" s="322"/>
      <c r="BN155" s="322"/>
      <c r="BO155" s="322"/>
      <c r="BP155" s="322"/>
      <c r="BQ155" s="322"/>
      <c r="BR155" s="322"/>
      <c r="BS155" s="322"/>
      <c r="BV155" s="321"/>
      <c r="BW155" s="321"/>
      <c r="BX155" s="321"/>
      <c r="BY155" s="322"/>
      <c r="BZ155" s="322"/>
      <c r="CA155" s="322"/>
      <c r="CB155" s="322"/>
      <c r="CC155" s="322"/>
      <c r="CD155" s="322"/>
      <c r="CE155" s="322"/>
      <c r="CH155" s="321"/>
      <c r="CI155" s="321"/>
      <c r="CJ155" s="321"/>
      <c r="CK155" s="322"/>
      <c r="CL155" s="322"/>
      <c r="CM155" s="322"/>
      <c r="CN155" s="322"/>
      <c r="CO155" s="322"/>
      <c r="CP155" s="322"/>
      <c r="CQ155" s="322"/>
      <c r="CT155" s="321"/>
      <c r="CU155" s="321"/>
      <c r="CV155" s="321"/>
      <c r="CW155" s="322"/>
      <c r="CX155" s="322"/>
      <c r="CY155" s="322"/>
      <c r="CZ155" s="322"/>
      <c r="DA155" s="322"/>
      <c r="DB155" s="322"/>
      <c r="DC155" s="322"/>
      <c r="DF155"/>
      <c r="DG155"/>
      <c r="DH155"/>
      <c r="DI155"/>
      <c r="DJ155"/>
      <c r="DK155"/>
      <c r="DL155"/>
      <c r="DM155"/>
      <c r="DN155"/>
      <c r="DO155"/>
      <c r="DR155"/>
      <c r="DS155"/>
      <c r="DT155"/>
      <c r="DU155"/>
      <c r="DV155"/>
      <c r="DW155"/>
      <c r="DX155"/>
      <c r="DY155"/>
      <c r="DZ155"/>
      <c r="EA155"/>
    </row>
    <row r="156" spans="2:131" ht="12.75" customHeight="1">
      <c r="B156" s="321"/>
      <c r="C156" s="321"/>
      <c r="D156" s="321"/>
      <c r="E156" s="322"/>
      <c r="F156" s="322"/>
      <c r="G156" s="322"/>
      <c r="H156" s="322"/>
      <c r="I156" s="322"/>
      <c r="J156" s="322"/>
      <c r="K156" s="322"/>
      <c r="N156" s="321"/>
      <c r="O156" s="321"/>
      <c r="P156" s="321"/>
      <c r="Q156" s="322"/>
      <c r="R156" s="322"/>
      <c r="S156" s="322"/>
      <c r="T156" s="322"/>
      <c r="U156" s="322"/>
      <c r="V156" s="322"/>
      <c r="W156" s="322"/>
      <c r="Z156" s="321"/>
      <c r="AA156" s="321"/>
      <c r="AB156" s="321"/>
      <c r="AC156" s="322"/>
      <c r="AD156" s="322"/>
      <c r="AE156" s="322"/>
      <c r="AF156" s="322"/>
      <c r="AG156" s="322"/>
      <c r="AH156" s="322"/>
      <c r="AI156" s="322"/>
      <c r="AL156" s="321"/>
      <c r="AM156" s="321"/>
      <c r="AN156" s="321"/>
      <c r="AO156" s="322"/>
      <c r="AP156" s="322"/>
      <c r="AQ156" s="322"/>
      <c r="AR156" s="322"/>
      <c r="AS156" s="322"/>
      <c r="AT156" s="322"/>
      <c r="AU156" s="322"/>
      <c r="AX156" s="321"/>
      <c r="AY156" s="321"/>
      <c r="AZ156" s="321"/>
      <c r="BA156" s="322"/>
      <c r="BB156" s="322"/>
      <c r="BC156" s="322"/>
      <c r="BD156" s="322"/>
      <c r="BE156" s="322"/>
      <c r="BF156" s="322"/>
      <c r="BG156" s="322"/>
      <c r="BJ156" s="321"/>
      <c r="BK156" s="321"/>
      <c r="BL156" s="321"/>
      <c r="BM156" s="322"/>
      <c r="BN156" s="322"/>
      <c r="BO156" s="322"/>
      <c r="BP156" s="322"/>
      <c r="BQ156" s="322"/>
      <c r="BR156" s="322"/>
      <c r="BS156" s="322"/>
      <c r="BV156" s="321"/>
      <c r="BW156" s="321"/>
      <c r="BX156" s="321"/>
      <c r="BY156" s="322"/>
      <c r="BZ156" s="322"/>
      <c r="CA156" s="322"/>
      <c r="CB156" s="322"/>
      <c r="CC156" s="322"/>
      <c r="CD156" s="322"/>
      <c r="CE156" s="322"/>
      <c r="CH156" s="321"/>
      <c r="CI156" s="321"/>
      <c r="CJ156" s="321"/>
      <c r="CK156" s="322"/>
      <c r="CL156" s="322"/>
      <c r="CM156" s="322"/>
      <c r="CN156" s="322"/>
      <c r="CO156" s="322"/>
      <c r="CP156" s="322"/>
      <c r="CQ156" s="322"/>
      <c r="CT156" s="321"/>
      <c r="CU156" s="321"/>
      <c r="CV156" s="321"/>
      <c r="CW156" s="322"/>
      <c r="CX156" s="322"/>
      <c r="CY156" s="322"/>
      <c r="CZ156" s="322"/>
      <c r="DA156" s="322"/>
      <c r="DB156" s="322"/>
      <c r="DC156" s="322"/>
      <c r="DF156"/>
      <c r="DG156"/>
      <c r="DH156"/>
      <c r="DI156"/>
      <c r="DJ156"/>
      <c r="DK156"/>
      <c r="DL156"/>
      <c r="DM156"/>
      <c r="DN156"/>
      <c r="DO156"/>
      <c r="DR156"/>
      <c r="DS156"/>
      <c r="DT156"/>
      <c r="DU156"/>
      <c r="DV156"/>
      <c r="DW156"/>
      <c r="DX156"/>
      <c r="DY156"/>
      <c r="DZ156"/>
      <c r="EA156"/>
    </row>
    <row r="157" spans="2:131" ht="12.75" customHeight="1">
      <c r="B157" s="321"/>
      <c r="C157" s="321"/>
      <c r="D157" s="321"/>
      <c r="E157" s="322"/>
      <c r="F157" s="322"/>
      <c r="G157" s="322"/>
      <c r="H157" s="322"/>
      <c r="I157" s="322"/>
      <c r="J157" s="322"/>
      <c r="K157" s="322"/>
      <c r="N157" s="321"/>
      <c r="O157" s="321"/>
      <c r="P157" s="321"/>
      <c r="Q157" s="322"/>
      <c r="R157" s="322"/>
      <c r="S157" s="322"/>
      <c r="T157" s="322"/>
      <c r="U157" s="322"/>
      <c r="V157" s="322"/>
      <c r="W157" s="322"/>
      <c r="Z157" s="321"/>
      <c r="AA157" s="321"/>
      <c r="AB157" s="321"/>
      <c r="AC157" s="322"/>
      <c r="AD157" s="322"/>
      <c r="AE157" s="322"/>
      <c r="AF157" s="322"/>
      <c r="AG157" s="322"/>
      <c r="AH157" s="322"/>
      <c r="AI157" s="322"/>
      <c r="AL157" s="321"/>
      <c r="AM157" s="321"/>
      <c r="AN157" s="321"/>
      <c r="AO157" s="322"/>
      <c r="AP157" s="322"/>
      <c r="AQ157" s="322"/>
      <c r="AR157" s="322"/>
      <c r="AS157" s="322"/>
      <c r="AT157" s="322"/>
      <c r="AU157" s="322"/>
      <c r="AX157" s="321"/>
      <c r="AY157" s="321"/>
      <c r="AZ157" s="321"/>
      <c r="BA157" s="322"/>
      <c r="BB157" s="322"/>
      <c r="BC157" s="322"/>
      <c r="BD157" s="322"/>
      <c r="BE157" s="322"/>
      <c r="BF157" s="322"/>
      <c r="BG157" s="322"/>
      <c r="BJ157" s="321"/>
      <c r="BK157" s="321"/>
      <c r="BL157" s="321"/>
      <c r="BM157" s="322"/>
      <c r="BN157" s="322"/>
      <c r="BO157" s="322"/>
      <c r="BP157" s="322"/>
      <c r="BQ157" s="322"/>
      <c r="BR157" s="322"/>
      <c r="BS157" s="322"/>
      <c r="BV157" s="321"/>
      <c r="BW157" s="321"/>
      <c r="BX157" s="321"/>
      <c r="BY157" s="322"/>
      <c r="BZ157" s="322"/>
      <c r="CA157" s="322"/>
      <c r="CB157" s="322"/>
      <c r="CC157" s="322"/>
      <c r="CD157" s="322"/>
      <c r="CE157" s="322"/>
      <c r="CH157" s="321"/>
      <c r="CI157" s="321"/>
      <c r="CJ157" s="321"/>
      <c r="CK157" s="322"/>
      <c r="CL157" s="322"/>
      <c r="CM157" s="322"/>
      <c r="CN157" s="322"/>
      <c r="CO157" s="322"/>
      <c r="CP157" s="322"/>
      <c r="CQ157" s="322"/>
      <c r="CT157" s="321"/>
      <c r="CU157" s="321"/>
      <c r="CV157" s="321"/>
      <c r="CW157" s="322"/>
      <c r="CX157" s="322"/>
      <c r="CY157" s="322"/>
      <c r="CZ157" s="322"/>
      <c r="DA157" s="322"/>
      <c r="DB157" s="322"/>
      <c r="DC157" s="322"/>
      <c r="DF157"/>
      <c r="DG157"/>
      <c r="DH157"/>
      <c r="DI157"/>
      <c r="DJ157"/>
      <c r="DK157"/>
      <c r="DL157"/>
      <c r="DM157"/>
      <c r="DN157"/>
      <c r="DO157"/>
      <c r="DR157"/>
      <c r="DS157"/>
      <c r="DT157"/>
      <c r="DU157"/>
      <c r="DV157"/>
      <c r="DW157"/>
      <c r="DX157"/>
      <c r="DY157"/>
      <c r="DZ157"/>
      <c r="EA157"/>
    </row>
    <row r="158" spans="2:131" ht="5.25" customHeight="1">
      <c r="DF158"/>
      <c r="DG158"/>
      <c r="DH158"/>
      <c r="DI158"/>
      <c r="DJ158"/>
      <c r="DK158"/>
      <c r="DL158"/>
      <c r="DM158"/>
      <c r="DN158"/>
      <c r="DO158"/>
      <c r="DR158"/>
      <c r="DS158"/>
      <c r="DT158"/>
      <c r="DU158"/>
      <c r="DV158"/>
      <c r="DW158"/>
      <c r="DX158"/>
      <c r="DY158"/>
      <c r="DZ158"/>
      <c r="EA158"/>
    </row>
    <row r="159" spans="2:131" ht="18.75" customHeight="1">
      <c r="E159" s="323" t="s">
        <v>927</v>
      </c>
      <c r="F159" s="323"/>
      <c r="G159" s="324"/>
      <c r="H159" s="324"/>
      <c r="I159" s="324"/>
      <c r="Q159" s="323" t="s">
        <v>927</v>
      </c>
      <c r="R159" s="323"/>
      <c r="S159" s="324"/>
      <c r="T159" s="324"/>
      <c r="U159" s="324"/>
      <c r="AC159" s="323" t="s">
        <v>927</v>
      </c>
      <c r="AD159" s="323"/>
      <c r="AE159" s="324"/>
      <c r="AF159" s="324"/>
      <c r="AG159" s="324"/>
      <c r="AO159" s="323" t="s">
        <v>927</v>
      </c>
      <c r="AP159" s="323"/>
      <c r="AQ159" s="324"/>
      <c r="AR159" s="324"/>
      <c r="AS159" s="324"/>
      <c r="BA159" s="323" t="s">
        <v>927</v>
      </c>
      <c r="BB159" s="323"/>
      <c r="BC159" s="324"/>
      <c r="BD159" s="324"/>
      <c r="BE159" s="324"/>
      <c r="BM159" s="323" t="s">
        <v>927</v>
      </c>
      <c r="BN159" s="323"/>
      <c r="BO159" s="324"/>
      <c r="BP159" s="324"/>
      <c r="BQ159" s="324"/>
      <c r="BY159" s="323" t="s">
        <v>927</v>
      </c>
      <c r="BZ159" s="323"/>
      <c r="CA159" s="324"/>
      <c r="CB159" s="324"/>
      <c r="CC159" s="324"/>
      <c r="CK159" s="323" t="s">
        <v>927</v>
      </c>
      <c r="CL159" s="323"/>
      <c r="CM159" s="324"/>
      <c r="CN159" s="324"/>
      <c r="CO159" s="324"/>
      <c r="CW159" s="323" t="s">
        <v>927</v>
      </c>
      <c r="CX159" s="323"/>
      <c r="CY159" s="324"/>
      <c r="CZ159" s="324"/>
      <c r="DA159" s="324"/>
      <c r="DF159"/>
      <c r="DG159"/>
      <c r="DH159"/>
      <c r="DI159"/>
      <c r="DJ159"/>
      <c r="DK159"/>
      <c r="DL159"/>
      <c r="DM159"/>
      <c r="DN159"/>
      <c r="DO159"/>
      <c r="DR159"/>
      <c r="DS159"/>
      <c r="DT159"/>
      <c r="DU159"/>
      <c r="DV159"/>
      <c r="DW159"/>
      <c r="DX159"/>
      <c r="DY159"/>
      <c r="DZ159"/>
      <c r="EA159"/>
    </row>
    <row r="160" spans="2:131" ht="18.75" customHeight="1">
      <c r="E160" s="323" t="s">
        <v>928</v>
      </c>
      <c r="F160" s="323"/>
      <c r="G160" s="325"/>
      <c r="H160" s="325"/>
      <c r="I160" s="325"/>
      <c r="Q160" s="323" t="s">
        <v>928</v>
      </c>
      <c r="R160" s="323"/>
      <c r="S160" s="325"/>
      <c r="T160" s="325"/>
      <c r="U160" s="325"/>
      <c r="AC160" s="323" t="s">
        <v>928</v>
      </c>
      <c r="AD160" s="323"/>
      <c r="AE160" s="325"/>
      <c r="AF160" s="325"/>
      <c r="AG160" s="325"/>
      <c r="AO160" s="323" t="s">
        <v>928</v>
      </c>
      <c r="AP160" s="323"/>
      <c r="AQ160" s="325"/>
      <c r="AR160" s="325"/>
      <c r="AS160" s="325"/>
      <c r="BA160" s="323" t="s">
        <v>928</v>
      </c>
      <c r="BB160" s="323"/>
      <c r="BC160" s="325"/>
      <c r="BD160" s="325"/>
      <c r="BE160" s="325"/>
      <c r="BM160" s="323" t="s">
        <v>928</v>
      </c>
      <c r="BN160" s="323"/>
      <c r="BO160" s="325"/>
      <c r="BP160" s="325"/>
      <c r="BQ160" s="325"/>
      <c r="BY160" s="323" t="s">
        <v>928</v>
      </c>
      <c r="BZ160" s="323"/>
      <c r="CA160" s="325"/>
      <c r="CB160" s="325"/>
      <c r="CC160" s="325"/>
      <c r="CK160" s="323" t="s">
        <v>928</v>
      </c>
      <c r="CL160" s="323"/>
      <c r="CM160" s="325"/>
      <c r="CN160" s="325"/>
      <c r="CO160" s="325"/>
      <c r="CW160" s="323" t="s">
        <v>928</v>
      </c>
      <c r="CX160" s="323"/>
      <c r="CY160" s="325"/>
      <c r="CZ160" s="325"/>
      <c r="DA160" s="325"/>
      <c r="DF160"/>
      <c r="DG160"/>
      <c r="DH160"/>
      <c r="DI160"/>
      <c r="DJ160"/>
      <c r="DK160"/>
      <c r="DL160"/>
      <c r="DM160"/>
      <c r="DN160"/>
      <c r="DO160"/>
      <c r="DR160"/>
      <c r="DS160"/>
      <c r="DT160"/>
      <c r="DU160"/>
      <c r="DV160"/>
      <c r="DW160"/>
      <c r="DX160"/>
      <c r="DY160"/>
      <c r="DZ160"/>
      <c r="EA160"/>
    </row>
    <row r="161" spans="2:132" ht="18.75" customHeight="1">
      <c r="E161" s="323" t="s">
        <v>929</v>
      </c>
      <c r="F161" s="323"/>
      <c r="G161" s="325"/>
      <c r="H161" s="325"/>
      <c r="I161" s="325"/>
      <c r="Q161" s="323" t="s">
        <v>929</v>
      </c>
      <c r="R161" s="323"/>
      <c r="S161" s="325"/>
      <c r="T161" s="325"/>
      <c r="U161" s="325"/>
      <c r="AC161" s="323" t="s">
        <v>929</v>
      </c>
      <c r="AD161" s="323"/>
      <c r="AE161" s="325"/>
      <c r="AF161" s="325"/>
      <c r="AG161" s="325"/>
      <c r="AO161" s="323" t="s">
        <v>929</v>
      </c>
      <c r="AP161" s="323"/>
      <c r="AQ161" s="325"/>
      <c r="AR161" s="325"/>
      <c r="AS161" s="325"/>
      <c r="BA161" s="323" t="s">
        <v>929</v>
      </c>
      <c r="BB161" s="323"/>
      <c r="BC161" s="325"/>
      <c r="BD161" s="325"/>
      <c r="BE161" s="325"/>
      <c r="BM161" s="323" t="s">
        <v>929</v>
      </c>
      <c r="BN161" s="323"/>
      <c r="BO161" s="325"/>
      <c r="BP161" s="325"/>
      <c r="BQ161" s="325"/>
      <c r="BY161" s="323" t="s">
        <v>929</v>
      </c>
      <c r="BZ161" s="323"/>
      <c r="CA161" s="325"/>
      <c r="CB161" s="325"/>
      <c r="CC161" s="325"/>
      <c r="CK161" s="323" t="s">
        <v>929</v>
      </c>
      <c r="CL161" s="323"/>
      <c r="CM161" s="325"/>
      <c r="CN161" s="325"/>
      <c r="CO161" s="325"/>
      <c r="CW161" s="323" t="s">
        <v>929</v>
      </c>
      <c r="CX161" s="323"/>
      <c r="CY161" s="325"/>
      <c r="CZ161" s="325"/>
      <c r="DA161" s="325"/>
      <c r="DF161"/>
      <c r="DG161"/>
      <c r="DH161"/>
      <c r="DI161"/>
      <c r="DJ161"/>
      <c r="DK161"/>
      <c r="DL161"/>
      <c r="DM161"/>
      <c r="DN161"/>
      <c r="DO161"/>
      <c r="DR161"/>
      <c r="DS161"/>
      <c r="DT161"/>
      <c r="DU161"/>
      <c r="DV161"/>
      <c r="DW161"/>
      <c r="DX161"/>
      <c r="DY161"/>
      <c r="DZ161"/>
      <c r="EA161"/>
    </row>
    <row r="162" spans="2:132" ht="9.75" customHeight="1">
      <c r="DF162"/>
      <c r="DG162"/>
      <c r="DH162"/>
      <c r="DI162"/>
      <c r="DJ162"/>
      <c r="DK162"/>
      <c r="DL162"/>
      <c r="DM162"/>
      <c r="DN162"/>
      <c r="DO162"/>
      <c r="DR162"/>
      <c r="DS162"/>
      <c r="DT162"/>
      <c r="DU162"/>
      <c r="DV162"/>
      <c r="DW162"/>
      <c r="DX162"/>
      <c r="DY162"/>
      <c r="DZ162"/>
      <c r="EA162"/>
    </row>
    <row r="163" spans="2:132" ht="9.75" customHeight="1"/>
    <row r="164" spans="2:132" s="179" customFormat="1" ht="6" customHeight="1">
      <c r="B164" s="176"/>
      <c r="C164" s="177"/>
      <c r="D164" s="177"/>
      <c r="E164" s="177"/>
      <c r="F164" s="177"/>
      <c r="G164" s="177"/>
      <c r="H164" s="177"/>
      <c r="I164" s="177"/>
      <c r="J164" s="177"/>
      <c r="K164" s="178"/>
      <c r="N164" s="176"/>
      <c r="O164" s="177"/>
      <c r="P164" s="177"/>
      <c r="Q164" s="177"/>
      <c r="R164" s="177"/>
      <c r="S164" s="177"/>
      <c r="T164" s="177"/>
      <c r="U164" s="177"/>
      <c r="V164" s="177"/>
      <c r="W164" s="178"/>
      <c r="Z164" s="176"/>
      <c r="AA164" s="177"/>
      <c r="AB164" s="177"/>
      <c r="AC164" s="177"/>
      <c r="AD164" s="177"/>
      <c r="AE164" s="177"/>
      <c r="AF164" s="177"/>
      <c r="AG164" s="177"/>
      <c r="AH164" s="177"/>
      <c r="AI164" s="178"/>
      <c r="AL164" s="176"/>
      <c r="AM164" s="177"/>
      <c r="AN164" s="177"/>
      <c r="AO164" s="177"/>
      <c r="AP164" s="177"/>
      <c r="AQ164" s="177"/>
      <c r="AR164" s="177"/>
      <c r="AS164" s="177"/>
      <c r="AT164" s="177"/>
      <c r="AU164" s="178"/>
      <c r="AX164" s="176"/>
      <c r="AY164" s="177"/>
      <c r="AZ164" s="177"/>
      <c r="BA164" s="177"/>
      <c r="BB164" s="177"/>
      <c r="BC164" s="177"/>
      <c r="BD164" s="177"/>
      <c r="BE164" s="177"/>
      <c r="BF164" s="177"/>
      <c r="BG164" s="178"/>
      <c r="BJ164" s="176"/>
      <c r="BK164" s="177"/>
      <c r="BL164" s="177"/>
      <c r="BM164" s="177"/>
      <c r="BN164" s="177"/>
      <c r="BO164" s="177"/>
      <c r="BP164" s="177"/>
      <c r="BQ164" s="177"/>
      <c r="BR164" s="177"/>
      <c r="BS164" s="178"/>
      <c r="BV164" s="176"/>
      <c r="BW164" s="177"/>
      <c r="BX164" s="177"/>
      <c r="BY164" s="177"/>
      <c r="BZ164" s="177"/>
      <c r="CA164" s="177"/>
      <c r="CB164" s="177"/>
      <c r="CC164" s="177"/>
      <c r="CD164" s="177"/>
      <c r="CE164" s="178"/>
      <c r="CH164" s="176"/>
      <c r="CI164" s="177"/>
      <c r="CJ164" s="177"/>
      <c r="CK164" s="177"/>
      <c r="CL164" s="177"/>
      <c r="CM164" s="177"/>
      <c r="CN164" s="177"/>
      <c r="CO164" s="177"/>
      <c r="CP164" s="177"/>
      <c r="CQ164" s="178"/>
      <c r="CT164" s="176"/>
      <c r="CU164" s="177"/>
      <c r="CV164" s="177"/>
      <c r="CW164" s="177"/>
      <c r="CX164" s="177"/>
      <c r="CY164" s="177"/>
      <c r="CZ164" s="177"/>
      <c r="DA164" s="177"/>
      <c r="DB164" s="177"/>
      <c r="DC164" s="178"/>
      <c r="DF164"/>
      <c r="DG164"/>
      <c r="DH164"/>
      <c r="DI164"/>
      <c r="DJ164"/>
      <c r="DK164"/>
      <c r="DL164"/>
      <c r="DM164"/>
      <c r="DN164"/>
      <c r="DO164"/>
      <c r="DR164"/>
      <c r="DS164"/>
      <c r="DT164"/>
      <c r="DU164"/>
      <c r="DV164"/>
      <c r="DW164"/>
      <c r="DX164"/>
      <c r="DY164"/>
      <c r="DZ164"/>
      <c r="EA164"/>
    </row>
    <row r="165" spans="2:132" s="179" customFormat="1" ht="18" customHeight="1">
      <c r="B165" s="180"/>
      <c r="C165" s="181"/>
      <c r="D165" s="181"/>
      <c r="E165" s="305" t="s">
        <v>2</v>
      </c>
      <c r="F165" s="305"/>
      <c r="G165" s="305"/>
      <c r="H165" s="305"/>
      <c r="I165" s="182"/>
      <c r="J165" s="182"/>
      <c r="K165" s="183"/>
      <c r="L165" s="182"/>
      <c r="N165" s="180"/>
      <c r="O165" s="181"/>
      <c r="P165" s="181"/>
      <c r="Q165" s="305" t="s">
        <v>2</v>
      </c>
      <c r="R165" s="305"/>
      <c r="S165" s="305"/>
      <c r="T165" s="305"/>
      <c r="U165" s="182"/>
      <c r="V165" s="182"/>
      <c r="W165" s="183"/>
      <c r="X165" s="182"/>
      <c r="Z165" s="180"/>
      <c r="AA165" s="181"/>
      <c r="AB165" s="181"/>
      <c r="AC165" s="305" t="s">
        <v>2</v>
      </c>
      <c r="AD165" s="305"/>
      <c r="AE165" s="305"/>
      <c r="AF165" s="305"/>
      <c r="AG165" s="182"/>
      <c r="AH165" s="182"/>
      <c r="AI165" s="183"/>
      <c r="AJ165" s="182"/>
      <c r="AL165" s="180"/>
      <c r="AM165" s="181"/>
      <c r="AN165" s="181"/>
      <c r="AO165" s="305" t="s">
        <v>2</v>
      </c>
      <c r="AP165" s="305"/>
      <c r="AQ165" s="305"/>
      <c r="AR165" s="305"/>
      <c r="AS165" s="182"/>
      <c r="AT165" s="182"/>
      <c r="AU165" s="183"/>
      <c r="AV165" s="182"/>
      <c r="AX165" s="180"/>
      <c r="AY165" s="181"/>
      <c r="AZ165" s="181"/>
      <c r="BA165" s="305" t="s">
        <v>2</v>
      </c>
      <c r="BB165" s="305"/>
      <c r="BC165" s="305"/>
      <c r="BD165" s="305"/>
      <c r="BE165" s="182"/>
      <c r="BF165" s="182"/>
      <c r="BG165" s="183"/>
      <c r="BH165" s="182"/>
      <c r="BJ165" s="180"/>
      <c r="BK165" s="181"/>
      <c r="BL165" s="181"/>
      <c r="BM165" s="305" t="s">
        <v>2</v>
      </c>
      <c r="BN165" s="305"/>
      <c r="BO165" s="305"/>
      <c r="BP165" s="305"/>
      <c r="BQ165" s="182"/>
      <c r="BR165" s="182"/>
      <c r="BS165" s="183"/>
      <c r="BT165" s="182"/>
      <c r="BV165" s="180"/>
      <c r="BW165" s="181"/>
      <c r="BX165" s="181"/>
      <c r="BY165" s="305" t="s">
        <v>2</v>
      </c>
      <c r="BZ165" s="305"/>
      <c r="CA165" s="305"/>
      <c r="CB165" s="305"/>
      <c r="CC165" s="182"/>
      <c r="CD165" s="182"/>
      <c r="CE165" s="183"/>
      <c r="CF165" s="182"/>
      <c r="CH165" s="180"/>
      <c r="CI165" s="181"/>
      <c r="CJ165" s="181"/>
      <c r="CK165" s="305" t="s">
        <v>2</v>
      </c>
      <c r="CL165" s="305"/>
      <c r="CM165" s="305"/>
      <c r="CN165" s="305"/>
      <c r="CO165" s="182"/>
      <c r="CP165" s="182"/>
      <c r="CQ165" s="183"/>
      <c r="CR165" s="182"/>
      <c r="CT165" s="180"/>
      <c r="CU165" s="181"/>
      <c r="CV165" s="181"/>
      <c r="CW165" s="305" t="s">
        <v>2</v>
      </c>
      <c r="CX165" s="305"/>
      <c r="CY165" s="305"/>
      <c r="CZ165" s="305"/>
      <c r="DA165" s="182"/>
      <c r="DB165" s="182"/>
      <c r="DC165" s="183"/>
      <c r="DD165" s="182"/>
      <c r="DF165"/>
      <c r="DG165"/>
      <c r="DH165"/>
      <c r="DI165"/>
      <c r="DJ165"/>
      <c r="DK165"/>
      <c r="DL165"/>
      <c r="DM165"/>
      <c r="DN165"/>
      <c r="DO165"/>
      <c r="DP165" s="182"/>
      <c r="DR165"/>
      <c r="DS165"/>
      <c r="DT165"/>
      <c r="DU165"/>
      <c r="DV165"/>
      <c r="DW165"/>
      <c r="DX165"/>
      <c r="DY165"/>
      <c r="DZ165"/>
      <c r="EA165"/>
      <c r="EB165" s="182"/>
    </row>
    <row r="166" spans="2:132" s="179" customFormat="1" ht="18" customHeight="1">
      <c r="B166" s="180"/>
      <c r="C166" s="181"/>
      <c r="D166" s="181"/>
      <c r="E166" s="306" t="s">
        <v>910</v>
      </c>
      <c r="F166" s="306"/>
      <c r="G166" s="306"/>
      <c r="H166" s="306"/>
      <c r="I166" s="184"/>
      <c r="J166" s="184"/>
      <c r="K166" s="185"/>
      <c r="L166" s="184"/>
      <c r="N166" s="180"/>
      <c r="O166" s="181"/>
      <c r="P166" s="181"/>
      <c r="Q166" s="306" t="s">
        <v>910</v>
      </c>
      <c r="R166" s="306"/>
      <c r="S166" s="306"/>
      <c r="T166" s="306"/>
      <c r="U166" s="184"/>
      <c r="V166" s="184"/>
      <c r="W166" s="185"/>
      <c r="X166" s="184"/>
      <c r="Z166" s="180"/>
      <c r="AA166" s="181"/>
      <c r="AB166" s="181"/>
      <c r="AC166" s="306" t="s">
        <v>910</v>
      </c>
      <c r="AD166" s="306"/>
      <c r="AE166" s="306"/>
      <c r="AF166" s="306"/>
      <c r="AG166" s="184"/>
      <c r="AH166" s="184"/>
      <c r="AI166" s="185"/>
      <c r="AJ166" s="184"/>
      <c r="AL166" s="180"/>
      <c r="AM166" s="181"/>
      <c r="AN166" s="181"/>
      <c r="AO166" s="306" t="s">
        <v>910</v>
      </c>
      <c r="AP166" s="306"/>
      <c r="AQ166" s="306"/>
      <c r="AR166" s="306"/>
      <c r="AS166" s="184"/>
      <c r="AT166" s="184"/>
      <c r="AU166" s="185"/>
      <c r="AV166" s="184"/>
      <c r="AX166" s="180"/>
      <c r="AY166" s="181"/>
      <c r="AZ166" s="181"/>
      <c r="BA166" s="306" t="s">
        <v>910</v>
      </c>
      <c r="BB166" s="306"/>
      <c r="BC166" s="306"/>
      <c r="BD166" s="306"/>
      <c r="BE166" s="184"/>
      <c r="BF166" s="184"/>
      <c r="BG166" s="185"/>
      <c r="BH166" s="184"/>
      <c r="BJ166" s="180"/>
      <c r="BK166" s="181"/>
      <c r="BL166" s="181"/>
      <c r="BM166" s="306" t="s">
        <v>910</v>
      </c>
      <c r="BN166" s="306"/>
      <c r="BO166" s="306"/>
      <c r="BP166" s="306"/>
      <c r="BQ166" s="184"/>
      <c r="BR166" s="184"/>
      <c r="BS166" s="185"/>
      <c r="BT166" s="184"/>
      <c r="BV166" s="180"/>
      <c r="BW166" s="181"/>
      <c r="BX166" s="181"/>
      <c r="BY166" s="306" t="s">
        <v>910</v>
      </c>
      <c r="BZ166" s="306"/>
      <c r="CA166" s="306"/>
      <c r="CB166" s="306"/>
      <c r="CC166" s="184"/>
      <c r="CD166" s="184"/>
      <c r="CE166" s="185"/>
      <c r="CF166" s="184"/>
      <c r="CH166" s="180"/>
      <c r="CI166" s="181"/>
      <c r="CJ166" s="181"/>
      <c r="CK166" s="306" t="s">
        <v>910</v>
      </c>
      <c r="CL166" s="306"/>
      <c r="CM166" s="306"/>
      <c r="CN166" s="306"/>
      <c r="CO166" s="184"/>
      <c r="CP166" s="184"/>
      <c r="CQ166" s="185"/>
      <c r="CR166" s="184"/>
      <c r="CT166" s="180"/>
      <c r="CU166" s="181"/>
      <c r="CV166" s="181"/>
      <c r="CW166" s="306" t="s">
        <v>910</v>
      </c>
      <c r="CX166" s="306"/>
      <c r="CY166" s="306"/>
      <c r="CZ166" s="306"/>
      <c r="DA166" s="184"/>
      <c r="DB166" s="184"/>
      <c r="DC166" s="185"/>
      <c r="DD166" s="184"/>
      <c r="DF166"/>
      <c r="DG166"/>
      <c r="DH166"/>
      <c r="DI166"/>
      <c r="DJ166"/>
      <c r="DK166"/>
      <c r="DL166"/>
      <c r="DM166"/>
      <c r="DN166"/>
      <c r="DO166"/>
      <c r="DP166" s="184"/>
      <c r="DR166"/>
      <c r="DS166"/>
      <c r="DT166"/>
      <c r="DU166"/>
      <c r="DV166"/>
      <c r="DW166"/>
      <c r="DX166"/>
      <c r="DY166"/>
      <c r="DZ166"/>
      <c r="EA166"/>
      <c r="EB166" s="184"/>
    </row>
    <row r="167" spans="2:132" s="179" customFormat="1" ht="4.5" customHeight="1">
      <c r="B167" s="186"/>
      <c r="C167" s="187"/>
      <c r="D167" s="187"/>
      <c r="E167" s="187"/>
      <c r="F167" s="187"/>
      <c r="G167" s="187"/>
      <c r="H167" s="187"/>
      <c r="I167" s="187"/>
      <c r="J167" s="187"/>
      <c r="K167" s="188"/>
      <c r="N167" s="186"/>
      <c r="O167" s="187"/>
      <c r="P167" s="187"/>
      <c r="Q167" s="187"/>
      <c r="R167" s="187"/>
      <c r="S167" s="187"/>
      <c r="T167" s="187"/>
      <c r="U167" s="187"/>
      <c r="V167" s="187"/>
      <c r="W167" s="188"/>
      <c r="Z167" s="186"/>
      <c r="AA167" s="187"/>
      <c r="AB167" s="187"/>
      <c r="AC167" s="187"/>
      <c r="AD167" s="187"/>
      <c r="AE167" s="187"/>
      <c r="AF167" s="187"/>
      <c r="AG167" s="187"/>
      <c r="AH167" s="187"/>
      <c r="AI167" s="188"/>
      <c r="AL167" s="186"/>
      <c r="AM167" s="187"/>
      <c r="AN167" s="187"/>
      <c r="AO167" s="187"/>
      <c r="AP167" s="187"/>
      <c r="AQ167" s="187"/>
      <c r="AR167" s="187"/>
      <c r="AS167" s="187"/>
      <c r="AT167" s="187"/>
      <c r="AU167" s="188"/>
      <c r="AX167" s="186"/>
      <c r="AY167" s="187"/>
      <c r="AZ167" s="187"/>
      <c r="BA167" s="187"/>
      <c r="BB167" s="187"/>
      <c r="BC167" s="187"/>
      <c r="BD167" s="187"/>
      <c r="BE167" s="187"/>
      <c r="BF167" s="187"/>
      <c r="BG167" s="188"/>
      <c r="BJ167" s="186"/>
      <c r="BK167" s="187"/>
      <c r="BL167" s="187"/>
      <c r="BM167" s="187"/>
      <c r="BN167" s="187"/>
      <c r="BO167" s="187"/>
      <c r="BP167" s="187"/>
      <c r="BQ167" s="187"/>
      <c r="BR167" s="187"/>
      <c r="BS167" s="188"/>
      <c r="BV167" s="186"/>
      <c r="BW167" s="187"/>
      <c r="BX167" s="187"/>
      <c r="BY167" s="187"/>
      <c r="BZ167" s="187"/>
      <c r="CA167" s="187"/>
      <c r="CB167" s="187"/>
      <c r="CC167" s="187"/>
      <c r="CD167" s="187"/>
      <c r="CE167" s="188"/>
      <c r="CH167" s="186"/>
      <c r="CI167" s="187"/>
      <c r="CJ167" s="187"/>
      <c r="CK167" s="187"/>
      <c r="CL167" s="187"/>
      <c r="CM167" s="187"/>
      <c r="CN167" s="187"/>
      <c r="CO167" s="187"/>
      <c r="CP167" s="187"/>
      <c r="CQ167" s="188"/>
      <c r="CT167" s="186"/>
      <c r="CU167" s="187"/>
      <c r="CV167" s="187"/>
      <c r="CW167" s="187"/>
      <c r="CX167" s="187"/>
      <c r="CY167" s="187"/>
      <c r="CZ167" s="187"/>
      <c r="DA167" s="187"/>
      <c r="DB167" s="187"/>
      <c r="DC167" s="188"/>
      <c r="DF167"/>
      <c r="DG167"/>
      <c r="DH167"/>
      <c r="DI167"/>
      <c r="DJ167"/>
      <c r="DK167"/>
      <c r="DL167"/>
      <c r="DM167"/>
      <c r="DN167"/>
      <c r="DO167"/>
      <c r="DR167"/>
      <c r="DS167"/>
      <c r="DT167"/>
      <c r="DU167"/>
      <c r="DV167"/>
      <c r="DW167"/>
      <c r="DX167"/>
      <c r="DY167"/>
      <c r="DZ167"/>
      <c r="EA167"/>
    </row>
    <row r="168" spans="2:132" s="179" customFormat="1" ht="5.25" customHeight="1">
      <c r="DF168"/>
      <c r="DG168"/>
      <c r="DH168"/>
      <c r="DI168"/>
      <c r="DJ168"/>
      <c r="DK168"/>
      <c r="DL168"/>
      <c r="DM168"/>
      <c r="DN168"/>
      <c r="DO168"/>
      <c r="DR168"/>
      <c r="DS168"/>
      <c r="DT168"/>
      <c r="DU168"/>
      <c r="DV168"/>
      <c r="DW168"/>
      <c r="DX168"/>
      <c r="DY168"/>
      <c r="DZ168"/>
      <c r="EA168"/>
    </row>
    <row r="169" spans="2:132" s="179" customFormat="1" ht="15" customHeight="1">
      <c r="B169" s="189">
        <v>1</v>
      </c>
      <c r="C169" s="307" t="s">
        <v>911</v>
      </c>
      <c r="D169" s="308"/>
      <c r="E169" s="309" t="s">
        <v>912</v>
      </c>
      <c r="F169" s="309" t="s">
        <v>913</v>
      </c>
      <c r="G169" s="309" t="s">
        <v>914</v>
      </c>
      <c r="H169" s="313" t="s">
        <v>915</v>
      </c>
      <c r="I169" s="313"/>
      <c r="J169" s="313" t="s">
        <v>916</v>
      </c>
      <c r="K169" s="313"/>
      <c r="N169" s="189">
        <v>2</v>
      </c>
      <c r="O169" s="307" t="s">
        <v>911</v>
      </c>
      <c r="P169" s="308"/>
      <c r="Q169" s="309" t="s">
        <v>912</v>
      </c>
      <c r="R169" s="309" t="s">
        <v>913</v>
      </c>
      <c r="S169" s="309" t="s">
        <v>914</v>
      </c>
      <c r="T169" s="313" t="s">
        <v>915</v>
      </c>
      <c r="U169" s="313"/>
      <c r="V169" s="313" t="s">
        <v>916</v>
      </c>
      <c r="W169" s="313"/>
      <c r="Z169" s="189">
        <v>3</v>
      </c>
      <c r="AA169" s="307" t="s">
        <v>911</v>
      </c>
      <c r="AB169" s="308"/>
      <c r="AC169" s="309" t="s">
        <v>912</v>
      </c>
      <c r="AD169" s="309" t="s">
        <v>913</v>
      </c>
      <c r="AE169" s="309" t="s">
        <v>914</v>
      </c>
      <c r="AF169" s="313" t="s">
        <v>915</v>
      </c>
      <c r="AG169" s="313"/>
      <c r="AH169" s="313" t="s">
        <v>916</v>
      </c>
      <c r="AI169" s="313"/>
      <c r="AL169" s="189">
        <v>4</v>
      </c>
      <c r="AM169" s="307" t="s">
        <v>911</v>
      </c>
      <c r="AN169" s="308"/>
      <c r="AO169" s="309" t="s">
        <v>912</v>
      </c>
      <c r="AP169" s="309" t="s">
        <v>913</v>
      </c>
      <c r="AQ169" s="309" t="s">
        <v>914</v>
      </c>
      <c r="AR169" s="313" t="s">
        <v>915</v>
      </c>
      <c r="AS169" s="313"/>
      <c r="AT169" s="313" t="s">
        <v>916</v>
      </c>
      <c r="AU169" s="313"/>
      <c r="AX169" s="189">
        <v>5</v>
      </c>
      <c r="AY169" s="307" t="s">
        <v>911</v>
      </c>
      <c r="AZ169" s="308"/>
      <c r="BA169" s="309" t="s">
        <v>912</v>
      </c>
      <c r="BB169" s="309" t="s">
        <v>913</v>
      </c>
      <c r="BC169" s="309" t="s">
        <v>914</v>
      </c>
      <c r="BD169" s="313" t="s">
        <v>915</v>
      </c>
      <c r="BE169" s="313"/>
      <c r="BF169" s="313" t="s">
        <v>916</v>
      </c>
      <c r="BG169" s="313"/>
      <c r="BJ169" s="189">
        <v>6</v>
      </c>
      <c r="BK169" s="307" t="s">
        <v>911</v>
      </c>
      <c r="BL169" s="308"/>
      <c r="BM169" s="309" t="s">
        <v>912</v>
      </c>
      <c r="BN169" s="309" t="s">
        <v>913</v>
      </c>
      <c r="BO169" s="309" t="s">
        <v>914</v>
      </c>
      <c r="BP169" s="313" t="s">
        <v>915</v>
      </c>
      <c r="BQ169" s="313"/>
      <c r="BR169" s="313" t="s">
        <v>916</v>
      </c>
      <c r="BS169" s="313"/>
      <c r="BV169" s="189">
        <v>7</v>
      </c>
      <c r="BW169" s="307" t="s">
        <v>911</v>
      </c>
      <c r="BX169" s="308"/>
      <c r="BY169" s="309" t="s">
        <v>912</v>
      </c>
      <c r="BZ169" s="309" t="s">
        <v>913</v>
      </c>
      <c r="CA169" s="309" t="s">
        <v>914</v>
      </c>
      <c r="CB169" s="313" t="s">
        <v>915</v>
      </c>
      <c r="CC169" s="313"/>
      <c r="CD169" s="313" t="s">
        <v>916</v>
      </c>
      <c r="CE169" s="313"/>
      <c r="CH169" s="189">
        <v>8</v>
      </c>
      <c r="CI169" s="307" t="s">
        <v>911</v>
      </c>
      <c r="CJ169" s="308"/>
      <c r="CK169" s="309" t="s">
        <v>912</v>
      </c>
      <c r="CL169" s="309" t="s">
        <v>913</v>
      </c>
      <c r="CM169" s="309" t="s">
        <v>914</v>
      </c>
      <c r="CN169" s="313" t="s">
        <v>915</v>
      </c>
      <c r="CO169" s="313"/>
      <c r="CP169" s="313" t="s">
        <v>916</v>
      </c>
      <c r="CQ169" s="313"/>
      <c r="CT169" s="189">
        <v>9</v>
      </c>
      <c r="CU169" s="307" t="s">
        <v>911</v>
      </c>
      <c r="CV169" s="308"/>
      <c r="CW169" s="309" t="s">
        <v>912</v>
      </c>
      <c r="CX169" s="309" t="s">
        <v>913</v>
      </c>
      <c r="CY169" s="309" t="s">
        <v>914</v>
      </c>
      <c r="CZ169" s="313" t="s">
        <v>915</v>
      </c>
      <c r="DA169" s="313"/>
      <c r="DB169" s="313" t="s">
        <v>916</v>
      </c>
      <c r="DC169" s="313"/>
      <c r="DF169"/>
      <c r="DG169"/>
      <c r="DH169"/>
      <c r="DI169"/>
      <c r="DJ169"/>
      <c r="DK169"/>
      <c r="DL169"/>
      <c r="DM169"/>
      <c r="DN169"/>
      <c r="DO169"/>
      <c r="DR169"/>
      <c r="DS169"/>
      <c r="DT169"/>
      <c r="DU169"/>
      <c r="DV169"/>
      <c r="DW169"/>
      <c r="DX169"/>
      <c r="DY169"/>
      <c r="DZ169"/>
      <c r="EA169"/>
    </row>
    <row r="170" spans="2:132" s="179" customFormat="1" ht="15" customHeight="1" thickBot="1">
      <c r="B170" s="315" t="s">
        <v>917</v>
      </c>
      <c r="C170" s="316"/>
      <c r="D170" s="190">
        <v>0.41666666666666669</v>
      </c>
      <c r="E170" s="310"/>
      <c r="F170" s="310"/>
      <c r="G170" s="310"/>
      <c r="H170" s="314"/>
      <c r="I170" s="314"/>
      <c r="J170" s="314"/>
      <c r="K170" s="314"/>
      <c r="N170" s="315" t="s">
        <v>917</v>
      </c>
      <c r="O170" s="316"/>
      <c r="P170" s="190">
        <v>0.4513888888888889</v>
      </c>
      <c r="Q170" s="310"/>
      <c r="R170" s="310"/>
      <c r="S170" s="310"/>
      <c r="T170" s="314"/>
      <c r="U170" s="314"/>
      <c r="V170" s="314"/>
      <c r="W170" s="314"/>
      <c r="Z170" s="315" t="s">
        <v>917</v>
      </c>
      <c r="AA170" s="316"/>
      <c r="AB170" s="190">
        <v>0.4861111111111111</v>
      </c>
      <c r="AC170" s="310"/>
      <c r="AD170" s="310"/>
      <c r="AE170" s="310"/>
      <c r="AF170" s="314"/>
      <c r="AG170" s="314"/>
      <c r="AH170" s="314"/>
      <c r="AI170" s="314"/>
      <c r="AL170" s="315" t="s">
        <v>917</v>
      </c>
      <c r="AM170" s="316"/>
      <c r="AN170" s="190">
        <v>0.52083333333333337</v>
      </c>
      <c r="AO170" s="310"/>
      <c r="AP170" s="310"/>
      <c r="AQ170" s="310"/>
      <c r="AR170" s="314"/>
      <c r="AS170" s="314"/>
      <c r="AT170" s="314"/>
      <c r="AU170" s="314"/>
      <c r="AX170" s="315" t="s">
        <v>917</v>
      </c>
      <c r="AY170" s="316"/>
      <c r="AZ170" s="190">
        <v>0.55555555555555558</v>
      </c>
      <c r="BA170" s="310"/>
      <c r="BB170" s="310"/>
      <c r="BC170" s="310"/>
      <c r="BD170" s="314"/>
      <c r="BE170" s="314"/>
      <c r="BF170" s="314"/>
      <c r="BG170" s="314"/>
      <c r="BJ170" s="315" t="s">
        <v>917</v>
      </c>
      <c r="BK170" s="316"/>
      <c r="BL170" s="190">
        <v>0.59027777777777779</v>
      </c>
      <c r="BM170" s="310"/>
      <c r="BN170" s="310"/>
      <c r="BO170" s="310"/>
      <c r="BP170" s="314"/>
      <c r="BQ170" s="314"/>
      <c r="BR170" s="314"/>
      <c r="BS170" s="314"/>
      <c r="BV170" s="315" t="s">
        <v>917</v>
      </c>
      <c r="BW170" s="316"/>
      <c r="BX170" s="190">
        <v>0.625</v>
      </c>
      <c r="BY170" s="310"/>
      <c r="BZ170" s="310"/>
      <c r="CA170" s="310"/>
      <c r="CB170" s="314"/>
      <c r="CC170" s="314"/>
      <c r="CD170" s="314"/>
      <c r="CE170" s="314"/>
      <c r="CH170" s="315" t="s">
        <v>917</v>
      </c>
      <c r="CI170" s="316"/>
      <c r="CJ170" s="190">
        <v>0.66666666666666663</v>
      </c>
      <c r="CK170" s="310"/>
      <c r="CL170" s="310"/>
      <c r="CM170" s="310"/>
      <c r="CN170" s="314"/>
      <c r="CO170" s="314"/>
      <c r="CP170" s="314"/>
      <c r="CQ170" s="314"/>
      <c r="CT170" s="315" t="s">
        <v>917</v>
      </c>
      <c r="CU170" s="316"/>
      <c r="CV170" s="190">
        <v>0.70833333333333337</v>
      </c>
      <c r="CW170" s="310"/>
      <c r="CX170" s="310"/>
      <c r="CY170" s="310"/>
      <c r="CZ170" s="314"/>
      <c r="DA170" s="314"/>
      <c r="DB170" s="314"/>
      <c r="DC170" s="314"/>
      <c r="DF170"/>
      <c r="DG170"/>
      <c r="DH170"/>
      <c r="DI170"/>
      <c r="DJ170"/>
      <c r="DK170"/>
      <c r="DL170"/>
      <c r="DM170"/>
      <c r="DN170"/>
      <c r="DO170"/>
      <c r="DR170"/>
      <c r="DS170"/>
      <c r="DT170"/>
      <c r="DU170"/>
      <c r="DV170"/>
      <c r="DW170"/>
      <c r="DX170"/>
      <c r="DY170"/>
      <c r="DZ170"/>
      <c r="EA170"/>
    </row>
    <row r="171" spans="2:132" s="196" customFormat="1" ht="24.75" customHeight="1" thickBot="1">
      <c r="B171" s="317" t="s">
        <v>918</v>
      </c>
      <c r="C171" s="318"/>
      <c r="D171" s="191" t="s">
        <v>935</v>
      </c>
      <c r="E171" s="192" t="str">
        <f>Turnisabato!C17</f>
        <v>Bologna Tigers</v>
      </c>
      <c r="F171" s="192" t="str">
        <f>Turnisabato!D17</f>
        <v>Stradivari</v>
      </c>
      <c r="G171" s="192" t="str">
        <f>Turnisabato!G17</f>
        <v>Virtus 4 Strade</v>
      </c>
      <c r="H171" s="194"/>
      <c r="I171" s="194"/>
      <c r="J171" s="194"/>
      <c r="K171" s="195"/>
      <c r="N171" s="317" t="s">
        <v>918</v>
      </c>
      <c r="O171" s="318"/>
      <c r="P171" s="191" t="s">
        <v>935</v>
      </c>
      <c r="Q171" s="192" t="str">
        <f>Turnisabato!C31</f>
        <v>Wiener Neustadt</v>
      </c>
      <c r="R171" s="192" t="str">
        <f>Turnisabato!D31</f>
        <v>Virtus 4 Strade</v>
      </c>
      <c r="S171" s="192" t="str">
        <f>Turnisabato!G31</f>
        <v>Stradivari</v>
      </c>
      <c r="T171" s="194"/>
      <c r="U171" s="194"/>
      <c r="V171" s="194"/>
      <c r="W171" s="195"/>
      <c r="Z171" s="317" t="s">
        <v>918</v>
      </c>
      <c r="AA171" s="318"/>
      <c r="AB171" s="191" t="s">
        <v>935</v>
      </c>
      <c r="AC171" s="192" t="str">
        <f>Turnisabato!C45</f>
        <v>Bologna Tigers</v>
      </c>
      <c r="AD171" s="192" t="str">
        <f>Turnisabato!D45</f>
        <v>Issy-les-Moulineaux</v>
      </c>
      <c r="AE171" s="192" t="str">
        <f>Turnisabato!G45</f>
        <v>Biella 91</v>
      </c>
      <c r="AF171" s="194"/>
      <c r="AG171" s="194"/>
      <c r="AH171" s="194"/>
      <c r="AI171" s="195"/>
      <c r="AL171" s="317" t="s">
        <v>918</v>
      </c>
      <c r="AM171" s="318"/>
      <c r="AN171" s="191" t="s">
        <v>935</v>
      </c>
      <c r="AO171" s="192" t="str">
        <f>Turnisabato!C59</f>
        <v>Wiener Neustadt</v>
      </c>
      <c r="AP171" s="192" t="str">
        <f>Turnisabato!D59</f>
        <v>Napoli Fighters</v>
      </c>
      <c r="AQ171" s="192" t="str">
        <f>Turnisabato!G59</f>
        <v>Messina TS</v>
      </c>
      <c r="AR171" s="194"/>
      <c r="AS171" s="194"/>
      <c r="AT171" s="194"/>
      <c r="AU171" s="195"/>
      <c r="AX171" s="317" t="s">
        <v>918</v>
      </c>
      <c r="AY171" s="318"/>
      <c r="AZ171" s="191" t="s">
        <v>935</v>
      </c>
      <c r="BA171" s="192" t="str">
        <f>Turnisabato!C73</f>
        <v>Bologna Tigers</v>
      </c>
      <c r="BB171" s="192" t="str">
        <f>Turnisabato!D73</f>
        <v>Torino 2009 2</v>
      </c>
      <c r="BC171" s="192" t="str">
        <f>Turnisabato!G73</f>
        <v>Warriors</v>
      </c>
      <c r="BD171" s="194"/>
      <c r="BE171" s="194"/>
      <c r="BF171" s="194"/>
      <c r="BG171" s="195"/>
      <c r="BJ171" s="317" t="s">
        <v>918</v>
      </c>
      <c r="BK171" s="318"/>
      <c r="BL171" s="191" t="s">
        <v>935</v>
      </c>
      <c r="BM171" s="192" t="str">
        <f>Turnisabato!C87</f>
        <v>Wiener Neustadt</v>
      </c>
      <c r="BN171" s="192" t="str">
        <f>Turnisabato!D87</f>
        <v>Master Sanremo 2</v>
      </c>
      <c r="BO171" s="192" t="str">
        <f>Turnisabato!G87</f>
        <v>Grosseto</v>
      </c>
      <c r="BP171" s="194"/>
      <c r="BQ171" s="194"/>
      <c r="BR171" s="194"/>
      <c r="BS171" s="195"/>
      <c r="BV171" s="317" t="s">
        <v>918</v>
      </c>
      <c r="BW171" s="318"/>
      <c r="BX171" s="191" t="s">
        <v>935</v>
      </c>
      <c r="BY171" s="192" t="str">
        <f>Turnisabato!C101</f>
        <v>Foggia</v>
      </c>
      <c r="BZ171" s="192" t="str">
        <f>Turnisabato!D101</f>
        <v>Atletico Pisa</v>
      </c>
      <c r="CA171" s="192" t="str">
        <f>Turnisabato!G101</f>
        <v>Stella Artois</v>
      </c>
      <c r="CB171" s="194"/>
      <c r="CC171" s="194"/>
      <c r="CD171" s="194"/>
      <c r="CE171" s="195"/>
      <c r="CH171" s="317" t="s">
        <v>918</v>
      </c>
      <c r="CI171" s="318"/>
      <c r="CJ171" s="191" t="s">
        <v>935</v>
      </c>
      <c r="CK171" s="192" t="str">
        <f>Turnisabato!C115</f>
        <v>Valletta</v>
      </c>
      <c r="CL171" s="192" t="str">
        <f>Turnisabato!D115</f>
        <v>Leonessa</v>
      </c>
      <c r="CM171" s="192" t="str">
        <f>Turnisabato!G115</f>
        <v>Messina TS</v>
      </c>
      <c r="CN171" s="194"/>
      <c r="CO171" s="194"/>
      <c r="CP171" s="194"/>
      <c r="CQ171" s="195"/>
      <c r="CT171" s="317" t="s">
        <v>918</v>
      </c>
      <c r="CU171" s="318"/>
      <c r="CV171" s="191" t="s">
        <v>935</v>
      </c>
      <c r="CW171" s="192" t="str">
        <f>Turnisabato!C129</f>
        <v>Flickers</v>
      </c>
      <c r="CX171" s="192" t="str">
        <f>Turnisabato!D129</f>
        <v>Master Sanremo 2</v>
      </c>
      <c r="CY171" s="192" t="str">
        <f>Turnisabato!G129</f>
        <v>Leonessa</v>
      </c>
      <c r="CZ171" s="194"/>
      <c r="DA171" s="194"/>
      <c r="DB171" s="194"/>
      <c r="DC171" s="195"/>
      <c r="DF171" s="203"/>
      <c r="DG171" s="203"/>
      <c r="DH171" s="203"/>
      <c r="DI171" s="203"/>
      <c r="DJ171" s="203"/>
      <c r="DK171" s="203"/>
      <c r="DL171" s="203"/>
      <c r="DM171" s="203"/>
      <c r="DN171" s="203"/>
      <c r="DO171" s="203"/>
      <c r="DR171" s="203"/>
      <c r="DS171" s="203"/>
      <c r="DT171" s="203"/>
      <c r="DU171" s="203"/>
      <c r="DV171" s="203"/>
      <c r="DW171" s="203"/>
      <c r="DX171" s="203"/>
      <c r="DY171" s="203"/>
      <c r="DZ171" s="203"/>
      <c r="EA171" s="203"/>
    </row>
    <row r="172" spans="2:132" s="181" customFormat="1" ht="6" customHeight="1">
      <c r="B172" s="197"/>
      <c r="C172" s="197"/>
      <c r="D172" s="198"/>
      <c r="E172" s="199"/>
      <c r="F172" s="199"/>
      <c r="G172" s="199"/>
      <c r="N172" s="197"/>
      <c r="O172" s="197"/>
      <c r="P172" s="198"/>
      <c r="Q172" s="199"/>
      <c r="R172" s="199"/>
      <c r="S172" s="199"/>
      <c r="Z172" s="197"/>
      <c r="AA172" s="197"/>
      <c r="AB172" s="198"/>
      <c r="AC172" s="199"/>
      <c r="AD172" s="199"/>
      <c r="AE172" s="199"/>
      <c r="AL172" s="197"/>
      <c r="AM172" s="197"/>
      <c r="AN172" s="198"/>
      <c r="AO172" s="199"/>
      <c r="AP172" s="199"/>
      <c r="AQ172" s="199"/>
      <c r="AX172" s="197"/>
      <c r="AY172" s="197"/>
      <c r="AZ172" s="198"/>
      <c r="BA172" s="199"/>
      <c r="BB172" s="199"/>
      <c r="BC172" s="199"/>
      <c r="BJ172" s="197"/>
      <c r="BK172" s="197"/>
      <c r="BL172" s="198"/>
      <c r="BM172" s="199"/>
      <c r="BN172" s="199"/>
      <c r="BO172" s="199"/>
      <c r="BV172" s="197"/>
      <c r="BW172" s="197"/>
      <c r="BX172" s="198"/>
      <c r="BY172" s="199"/>
      <c r="BZ172" s="199"/>
      <c r="CA172" s="199"/>
      <c r="CH172" s="197"/>
      <c r="CI172" s="197"/>
      <c r="CJ172" s="198"/>
      <c r="CK172" s="199"/>
      <c r="CL172" s="199"/>
      <c r="CM172" s="199"/>
      <c r="CT172" s="197"/>
      <c r="CU172" s="197"/>
      <c r="CV172" s="198"/>
      <c r="CW172" s="199"/>
      <c r="CX172" s="199"/>
      <c r="CY172" s="199"/>
      <c r="DF172"/>
      <c r="DG172"/>
      <c r="DH172"/>
      <c r="DI172"/>
      <c r="DJ172"/>
      <c r="DK172"/>
      <c r="DL172"/>
      <c r="DM172"/>
      <c r="DN172"/>
      <c r="DO172"/>
      <c r="DR172"/>
      <c r="DS172"/>
      <c r="DT172"/>
      <c r="DU172"/>
      <c r="DV172"/>
      <c r="DW172"/>
      <c r="DX172"/>
      <c r="DY172"/>
      <c r="DZ172"/>
      <c r="EA172"/>
    </row>
    <row r="173" spans="2:132" s="179" customFormat="1" ht="21.75" customHeight="1">
      <c r="B173" s="319" t="s">
        <v>920</v>
      </c>
      <c r="C173" s="319"/>
      <c r="D173" s="319"/>
      <c r="E173" s="200"/>
      <c r="F173" s="200"/>
      <c r="G173" s="200"/>
      <c r="H173" s="200"/>
      <c r="I173" s="200"/>
      <c r="J173" s="200"/>
      <c r="K173" s="200"/>
      <c r="N173" s="319" t="s">
        <v>920</v>
      </c>
      <c r="O173" s="319"/>
      <c r="P173" s="319"/>
      <c r="Q173" s="200"/>
      <c r="R173" s="200"/>
      <c r="S173" s="200"/>
      <c r="T173" s="200"/>
      <c r="U173" s="200"/>
      <c r="V173" s="200"/>
      <c r="W173" s="200"/>
      <c r="Z173" s="319" t="s">
        <v>920</v>
      </c>
      <c r="AA173" s="319"/>
      <c r="AB173" s="319"/>
      <c r="AC173" s="200"/>
      <c r="AD173" s="200"/>
      <c r="AE173" s="200"/>
      <c r="AF173" s="200"/>
      <c r="AG173" s="200"/>
      <c r="AH173" s="200"/>
      <c r="AI173" s="200"/>
      <c r="AL173" s="319" t="s">
        <v>920</v>
      </c>
      <c r="AM173" s="319"/>
      <c r="AN173" s="319"/>
      <c r="AO173" s="200"/>
      <c r="AP173" s="200"/>
      <c r="AQ173" s="200"/>
      <c r="AR173" s="200"/>
      <c r="AS173" s="200"/>
      <c r="AT173" s="200"/>
      <c r="AU173" s="200"/>
      <c r="AX173" s="319" t="s">
        <v>920</v>
      </c>
      <c r="AY173" s="319"/>
      <c r="AZ173" s="319"/>
      <c r="BA173" s="200"/>
      <c r="BB173" s="200"/>
      <c r="BC173" s="200"/>
      <c r="BD173" s="200"/>
      <c r="BE173" s="200"/>
      <c r="BF173" s="200"/>
      <c r="BG173" s="200"/>
      <c r="BJ173" s="319" t="s">
        <v>920</v>
      </c>
      <c r="BK173" s="319"/>
      <c r="BL173" s="319"/>
      <c r="BM173" s="200"/>
      <c r="BN173" s="200"/>
      <c r="BO173" s="200"/>
      <c r="BP173" s="200"/>
      <c r="BQ173" s="200"/>
      <c r="BR173" s="200"/>
      <c r="BS173" s="200"/>
      <c r="BV173" s="319" t="s">
        <v>920</v>
      </c>
      <c r="BW173" s="319"/>
      <c r="BX173" s="319"/>
      <c r="BY173" s="200"/>
      <c r="BZ173" s="200"/>
      <c r="CA173" s="200"/>
      <c r="CB173" s="200"/>
      <c r="CC173" s="200"/>
      <c r="CD173" s="200"/>
      <c r="CE173" s="200"/>
      <c r="CH173" s="319" t="s">
        <v>920</v>
      </c>
      <c r="CI173" s="319"/>
      <c r="CJ173" s="319"/>
      <c r="CK173" s="200"/>
      <c r="CL173" s="200"/>
      <c r="CM173" s="200"/>
      <c r="CN173" s="200"/>
      <c r="CO173" s="200"/>
      <c r="CP173" s="200"/>
      <c r="CQ173" s="200"/>
      <c r="CT173" s="319" t="s">
        <v>920</v>
      </c>
      <c r="CU173" s="319"/>
      <c r="CV173" s="319"/>
      <c r="CW173" s="200"/>
      <c r="CX173" s="200"/>
      <c r="CY173" s="200"/>
      <c r="CZ173" s="200"/>
      <c r="DA173" s="200"/>
      <c r="DB173" s="200"/>
      <c r="DC173" s="200"/>
      <c r="DF173"/>
      <c r="DG173"/>
      <c r="DH173"/>
      <c r="DI173"/>
      <c r="DJ173"/>
      <c r="DK173"/>
      <c r="DL173"/>
      <c r="DM173"/>
      <c r="DN173"/>
      <c r="DO173"/>
      <c r="DR173"/>
      <c r="DS173"/>
      <c r="DT173"/>
      <c r="DU173"/>
      <c r="DV173"/>
      <c r="DW173"/>
      <c r="DX173"/>
      <c r="DY173"/>
      <c r="DZ173"/>
      <c r="EA173"/>
    </row>
    <row r="174" spans="2:132" s="179" customFormat="1" ht="21.75" customHeight="1">
      <c r="B174" s="319" t="s">
        <v>921</v>
      </c>
      <c r="C174" s="319"/>
      <c r="D174" s="319"/>
      <c r="E174" s="200"/>
      <c r="F174" s="200"/>
      <c r="G174" s="200"/>
      <c r="H174" s="200"/>
      <c r="I174" s="200"/>
      <c r="J174" s="200"/>
      <c r="K174" s="200"/>
      <c r="N174" s="319" t="s">
        <v>921</v>
      </c>
      <c r="O174" s="319"/>
      <c r="P174" s="319"/>
      <c r="Q174" s="200"/>
      <c r="R174" s="200"/>
      <c r="S174" s="200"/>
      <c r="T174" s="200"/>
      <c r="U174" s="200"/>
      <c r="V174" s="200"/>
      <c r="W174" s="200"/>
      <c r="Z174" s="319" t="s">
        <v>921</v>
      </c>
      <c r="AA174" s="319"/>
      <c r="AB174" s="319"/>
      <c r="AC174" s="200"/>
      <c r="AD174" s="200"/>
      <c r="AE174" s="200"/>
      <c r="AF174" s="200"/>
      <c r="AG174" s="200"/>
      <c r="AH174" s="200"/>
      <c r="AI174" s="200"/>
      <c r="AL174" s="319" t="s">
        <v>921</v>
      </c>
      <c r="AM174" s="319"/>
      <c r="AN174" s="319"/>
      <c r="AO174" s="200"/>
      <c r="AP174" s="200"/>
      <c r="AQ174" s="200"/>
      <c r="AR174" s="200"/>
      <c r="AS174" s="200"/>
      <c r="AT174" s="200"/>
      <c r="AU174" s="200"/>
      <c r="AX174" s="319" t="s">
        <v>921</v>
      </c>
      <c r="AY174" s="319"/>
      <c r="AZ174" s="319"/>
      <c r="BA174" s="200"/>
      <c r="BB174" s="200"/>
      <c r="BC174" s="200"/>
      <c r="BD174" s="200"/>
      <c r="BE174" s="200"/>
      <c r="BF174" s="200"/>
      <c r="BG174" s="200"/>
      <c r="BJ174" s="319" t="s">
        <v>921</v>
      </c>
      <c r="BK174" s="319"/>
      <c r="BL174" s="319"/>
      <c r="BM174" s="200"/>
      <c r="BN174" s="200"/>
      <c r="BO174" s="200"/>
      <c r="BP174" s="200"/>
      <c r="BQ174" s="200"/>
      <c r="BR174" s="200"/>
      <c r="BS174" s="200"/>
      <c r="BV174" s="319" t="s">
        <v>921</v>
      </c>
      <c r="BW174" s="319"/>
      <c r="BX174" s="319"/>
      <c r="BY174" s="200"/>
      <c r="BZ174" s="200"/>
      <c r="CA174" s="200"/>
      <c r="CB174" s="200"/>
      <c r="CC174" s="200"/>
      <c r="CD174" s="200"/>
      <c r="CE174" s="200"/>
      <c r="CH174" s="319" t="s">
        <v>921</v>
      </c>
      <c r="CI174" s="319"/>
      <c r="CJ174" s="319"/>
      <c r="CK174" s="200"/>
      <c r="CL174" s="200"/>
      <c r="CM174" s="200"/>
      <c r="CN174" s="200"/>
      <c r="CO174" s="200"/>
      <c r="CP174" s="200"/>
      <c r="CQ174" s="200"/>
      <c r="CT174" s="319" t="s">
        <v>921</v>
      </c>
      <c r="CU174" s="319"/>
      <c r="CV174" s="319"/>
      <c r="CW174" s="200"/>
      <c r="CX174" s="200"/>
      <c r="CY174" s="200"/>
      <c r="CZ174" s="200"/>
      <c r="DA174" s="200"/>
      <c r="DB174" s="200"/>
      <c r="DC174" s="200"/>
      <c r="DF174"/>
      <c r="DG174"/>
      <c r="DH174"/>
      <c r="DI174"/>
      <c r="DJ174"/>
      <c r="DK174"/>
      <c r="DL174"/>
      <c r="DM174"/>
      <c r="DN174"/>
      <c r="DO174"/>
      <c r="DR174"/>
      <c r="DS174"/>
      <c r="DT174"/>
      <c r="DU174"/>
      <c r="DV174"/>
      <c r="DW174"/>
      <c r="DX174"/>
      <c r="DY174"/>
      <c r="DZ174"/>
      <c r="EA174"/>
    </row>
    <row r="175" spans="2:132" s="179" customFormat="1" ht="21.75" customHeight="1">
      <c r="B175" s="319" t="s">
        <v>922</v>
      </c>
      <c r="C175" s="319"/>
      <c r="D175" s="319"/>
      <c r="E175" s="200"/>
      <c r="F175" s="200"/>
      <c r="G175" s="200"/>
      <c r="H175" s="200"/>
      <c r="I175" s="200"/>
      <c r="J175" s="200"/>
      <c r="K175" s="200"/>
      <c r="N175" s="319" t="s">
        <v>922</v>
      </c>
      <c r="O175" s="319"/>
      <c r="P175" s="319"/>
      <c r="Q175" s="200"/>
      <c r="R175" s="200"/>
      <c r="S175" s="200"/>
      <c r="T175" s="200"/>
      <c r="U175" s="200"/>
      <c r="V175" s="200"/>
      <c r="W175" s="200"/>
      <c r="Z175" s="319" t="s">
        <v>922</v>
      </c>
      <c r="AA175" s="319"/>
      <c r="AB175" s="319"/>
      <c r="AC175" s="200"/>
      <c r="AD175" s="200"/>
      <c r="AE175" s="200"/>
      <c r="AF175" s="200"/>
      <c r="AG175" s="200"/>
      <c r="AH175" s="200"/>
      <c r="AI175" s="200"/>
      <c r="AL175" s="319" t="s">
        <v>922</v>
      </c>
      <c r="AM175" s="319"/>
      <c r="AN175" s="319"/>
      <c r="AO175" s="200"/>
      <c r="AP175" s="200"/>
      <c r="AQ175" s="200"/>
      <c r="AR175" s="200"/>
      <c r="AS175" s="200"/>
      <c r="AT175" s="200"/>
      <c r="AU175" s="200"/>
      <c r="AX175" s="319" t="s">
        <v>922</v>
      </c>
      <c r="AY175" s="319"/>
      <c r="AZ175" s="319"/>
      <c r="BA175" s="200"/>
      <c r="BB175" s="200"/>
      <c r="BC175" s="200"/>
      <c r="BD175" s="200"/>
      <c r="BE175" s="200"/>
      <c r="BF175" s="200"/>
      <c r="BG175" s="200"/>
      <c r="BJ175" s="319" t="s">
        <v>922</v>
      </c>
      <c r="BK175" s="319"/>
      <c r="BL175" s="319"/>
      <c r="BM175" s="200"/>
      <c r="BN175" s="200"/>
      <c r="BO175" s="200"/>
      <c r="BP175" s="200"/>
      <c r="BQ175" s="200"/>
      <c r="BR175" s="200"/>
      <c r="BS175" s="200"/>
      <c r="BV175" s="319" t="s">
        <v>922</v>
      </c>
      <c r="BW175" s="319"/>
      <c r="BX175" s="319"/>
      <c r="BY175" s="200"/>
      <c r="BZ175" s="200"/>
      <c r="CA175" s="200"/>
      <c r="CB175" s="200"/>
      <c r="CC175" s="200"/>
      <c r="CD175" s="200"/>
      <c r="CE175" s="200"/>
      <c r="CH175" s="319" t="s">
        <v>922</v>
      </c>
      <c r="CI175" s="319"/>
      <c r="CJ175" s="319"/>
      <c r="CK175" s="200"/>
      <c r="CL175" s="200"/>
      <c r="CM175" s="200"/>
      <c r="CN175" s="200"/>
      <c r="CO175" s="200"/>
      <c r="CP175" s="200"/>
      <c r="CQ175" s="200"/>
      <c r="CT175" s="319" t="s">
        <v>922</v>
      </c>
      <c r="CU175" s="319"/>
      <c r="CV175" s="319"/>
      <c r="CW175" s="200"/>
      <c r="CX175" s="200"/>
      <c r="CY175" s="200"/>
      <c r="CZ175" s="200"/>
      <c r="DA175" s="200"/>
      <c r="DB175" s="200"/>
      <c r="DC175" s="200"/>
      <c r="DF175"/>
      <c r="DG175"/>
      <c r="DH175"/>
      <c r="DI175"/>
      <c r="DJ175"/>
      <c r="DK175"/>
      <c r="DL175"/>
      <c r="DM175"/>
      <c r="DN175"/>
      <c r="DO175"/>
      <c r="DR175"/>
      <c r="DS175"/>
      <c r="DT175"/>
      <c r="DU175"/>
      <c r="DV175"/>
      <c r="DW175"/>
      <c r="DX175"/>
      <c r="DY175"/>
      <c r="DZ175"/>
      <c r="EA175"/>
    </row>
    <row r="176" spans="2:132" s="179" customFormat="1" ht="21.75" customHeight="1">
      <c r="B176" s="319" t="s">
        <v>923</v>
      </c>
      <c r="C176" s="319"/>
      <c r="D176" s="319"/>
      <c r="E176" s="200"/>
      <c r="F176" s="200"/>
      <c r="G176" s="200"/>
      <c r="H176" s="200"/>
      <c r="I176" s="200"/>
      <c r="J176" s="200"/>
      <c r="K176" s="200"/>
      <c r="N176" s="319" t="s">
        <v>923</v>
      </c>
      <c r="O176" s="319"/>
      <c r="P176" s="319"/>
      <c r="Q176" s="200"/>
      <c r="R176" s="200"/>
      <c r="S176" s="200"/>
      <c r="T176" s="200"/>
      <c r="U176" s="200"/>
      <c r="V176" s="200"/>
      <c r="W176" s="200"/>
      <c r="Z176" s="319" t="s">
        <v>923</v>
      </c>
      <c r="AA176" s="319"/>
      <c r="AB176" s="319"/>
      <c r="AC176" s="200"/>
      <c r="AD176" s="200"/>
      <c r="AE176" s="200"/>
      <c r="AF176" s="200"/>
      <c r="AG176" s="200"/>
      <c r="AH176" s="200"/>
      <c r="AI176" s="200"/>
      <c r="AL176" s="319" t="s">
        <v>923</v>
      </c>
      <c r="AM176" s="319"/>
      <c r="AN176" s="319"/>
      <c r="AO176" s="200"/>
      <c r="AP176" s="200"/>
      <c r="AQ176" s="200"/>
      <c r="AR176" s="200"/>
      <c r="AS176" s="200"/>
      <c r="AT176" s="200"/>
      <c r="AU176" s="200"/>
      <c r="AX176" s="319" t="s">
        <v>923</v>
      </c>
      <c r="AY176" s="319"/>
      <c r="AZ176" s="319"/>
      <c r="BA176" s="200"/>
      <c r="BB176" s="200"/>
      <c r="BC176" s="200"/>
      <c r="BD176" s="200"/>
      <c r="BE176" s="200"/>
      <c r="BF176" s="200"/>
      <c r="BG176" s="200"/>
      <c r="BJ176" s="319" t="s">
        <v>923</v>
      </c>
      <c r="BK176" s="319"/>
      <c r="BL176" s="319"/>
      <c r="BM176" s="200"/>
      <c r="BN176" s="200"/>
      <c r="BO176" s="200"/>
      <c r="BP176" s="200"/>
      <c r="BQ176" s="200"/>
      <c r="BR176" s="200"/>
      <c r="BS176" s="200"/>
      <c r="BV176" s="319" t="s">
        <v>923</v>
      </c>
      <c r="BW176" s="319"/>
      <c r="BX176" s="319"/>
      <c r="BY176" s="200"/>
      <c r="BZ176" s="200"/>
      <c r="CA176" s="200"/>
      <c r="CB176" s="200"/>
      <c r="CC176" s="200"/>
      <c r="CD176" s="200"/>
      <c r="CE176" s="200"/>
      <c r="CH176" s="319" t="s">
        <v>923</v>
      </c>
      <c r="CI176" s="319"/>
      <c r="CJ176" s="319"/>
      <c r="CK176" s="200"/>
      <c r="CL176" s="200"/>
      <c r="CM176" s="200"/>
      <c r="CN176" s="200"/>
      <c r="CO176" s="200"/>
      <c r="CP176" s="200"/>
      <c r="CQ176" s="200"/>
      <c r="CT176" s="319" t="s">
        <v>923</v>
      </c>
      <c r="CU176" s="319"/>
      <c r="CV176" s="319"/>
      <c r="CW176" s="200"/>
      <c r="CX176" s="200"/>
      <c r="CY176" s="200"/>
      <c r="CZ176" s="200"/>
      <c r="DA176" s="200"/>
      <c r="DB176" s="200"/>
      <c r="DC176" s="200"/>
      <c r="DF176"/>
      <c r="DG176"/>
      <c r="DH176"/>
      <c r="DI176"/>
      <c r="DJ176"/>
      <c r="DK176"/>
      <c r="DL176"/>
      <c r="DM176"/>
      <c r="DN176"/>
      <c r="DO176"/>
      <c r="DR176"/>
      <c r="DS176"/>
      <c r="DT176"/>
      <c r="DU176"/>
      <c r="DV176"/>
      <c r="DW176"/>
      <c r="DX176"/>
      <c r="DY176"/>
      <c r="DZ176"/>
      <c r="EA176"/>
    </row>
    <row r="177" spans="2:132" s="181" customFormat="1" ht="6" customHeight="1">
      <c r="B177" s="197"/>
      <c r="C177" s="197"/>
      <c r="D177" s="197"/>
      <c r="N177" s="197"/>
      <c r="O177" s="197"/>
      <c r="P177" s="197"/>
      <c r="Z177" s="197"/>
      <c r="AA177" s="197"/>
      <c r="AB177" s="197"/>
      <c r="AL177" s="197"/>
      <c r="AM177" s="197"/>
      <c r="AN177" s="197"/>
      <c r="AX177" s="197"/>
      <c r="AY177" s="197"/>
      <c r="AZ177" s="197"/>
      <c r="BJ177" s="197"/>
      <c r="BK177" s="197"/>
      <c r="BL177" s="197"/>
      <c r="BV177" s="197"/>
      <c r="BW177" s="197"/>
      <c r="BX177" s="197"/>
      <c r="CH177" s="197"/>
      <c r="CI177" s="197"/>
      <c r="CJ177" s="197"/>
      <c r="CT177" s="197"/>
      <c r="CU177" s="197"/>
      <c r="CV177" s="197"/>
      <c r="DF177"/>
      <c r="DG177"/>
      <c r="DH177"/>
      <c r="DI177"/>
      <c r="DJ177"/>
      <c r="DK177"/>
      <c r="DL177"/>
      <c r="DM177"/>
      <c r="DN177"/>
      <c r="DO177"/>
      <c r="DR177"/>
      <c r="DS177"/>
      <c r="DT177"/>
      <c r="DU177"/>
      <c r="DV177"/>
      <c r="DW177"/>
      <c r="DX177"/>
      <c r="DY177"/>
      <c r="DZ177"/>
      <c r="EA177"/>
    </row>
    <row r="178" spans="2:132" s="179" customFormat="1" ht="21.75" customHeight="1">
      <c r="B178" s="319" t="s">
        <v>924</v>
      </c>
      <c r="C178" s="319"/>
      <c r="D178" s="319"/>
      <c r="E178" s="200"/>
      <c r="F178" s="200"/>
      <c r="G178" s="200"/>
      <c r="H178" s="320"/>
      <c r="I178" s="320"/>
      <c r="J178" s="320"/>
      <c r="K178" s="320"/>
      <c r="N178" s="319" t="s">
        <v>924</v>
      </c>
      <c r="O178" s="319"/>
      <c r="P178" s="319"/>
      <c r="Q178" s="200"/>
      <c r="R178" s="200"/>
      <c r="S178" s="200"/>
      <c r="T178" s="320"/>
      <c r="U178" s="320"/>
      <c r="V178" s="320"/>
      <c r="W178" s="320"/>
      <c r="Z178" s="319" t="s">
        <v>924</v>
      </c>
      <c r="AA178" s="319"/>
      <c r="AB178" s="319"/>
      <c r="AC178" s="200"/>
      <c r="AD178" s="200"/>
      <c r="AE178" s="200"/>
      <c r="AF178" s="320"/>
      <c r="AG178" s="320"/>
      <c r="AH178" s="320"/>
      <c r="AI178" s="320"/>
      <c r="AL178" s="319" t="s">
        <v>924</v>
      </c>
      <c r="AM178" s="319"/>
      <c r="AN178" s="319"/>
      <c r="AO178" s="200"/>
      <c r="AP178" s="200"/>
      <c r="AQ178" s="200"/>
      <c r="AR178" s="320"/>
      <c r="AS178" s="320"/>
      <c r="AT178" s="320"/>
      <c r="AU178" s="320"/>
      <c r="AX178" s="319" t="s">
        <v>924</v>
      </c>
      <c r="AY178" s="319"/>
      <c r="AZ178" s="319"/>
      <c r="BA178" s="200"/>
      <c r="BB178" s="200"/>
      <c r="BC178" s="200"/>
      <c r="BD178" s="320"/>
      <c r="BE178" s="320"/>
      <c r="BF178" s="320"/>
      <c r="BG178" s="320"/>
      <c r="BJ178" s="319" t="s">
        <v>924</v>
      </c>
      <c r="BK178" s="319"/>
      <c r="BL178" s="319"/>
      <c r="BM178" s="200"/>
      <c r="BN178" s="200"/>
      <c r="BO178" s="200"/>
      <c r="BP178" s="320"/>
      <c r="BQ178" s="320"/>
      <c r="BR178" s="320"/>
      <c r="BS178" s="320"/>
      <c r="BV178" s="319" t="s">
        <v>924</v>
      </c>
      <c r="BW178" s="319"/>
      <c r="BX178" s="319"/>
      <c r="BY178" s="200"/>
      <c r="BZ178" s="200"/>
      <c r="CA178" s="200"/>
      <c r="CB178" s="320"/>
      <c r="CC178" s="320"/>
      <c r="CD178" s="320"/>
      <c r="CE178" s="320"/>
      <c r="CH178" s="319" t="s">
        <v>924</v>
      </c>
      <c r="CI178" s="319"/>
      <c r="CJ178" s="319"/>
      <c r="CK178" s="200"/>
      <c r="CL178" s="200"/>
      <c r="CM178" s="200"/>
      <c r="CN178" s="320"/>
      <c r="CO178" s="320"/>
      <c r="CP178" s="320"/>
      <c r="CQ178" s="320"/>
      <c r="CT178" s="319" t="s">
        <v>924</v>
      </c>
      <c r="CU178" s="319"/>
      <c r="CV178" s="319"/>
      <c r="CW178" s="200"/>
      <c r="CX178" s="200"/>
      <c r="CY178" s="200"/>
      <c r="CZ178" s="320"/>
      <c r="DA178" s="320"/>
      <c r="DB178" s="320"/>
      <c r="DC178" s="320"/>
      <c r="DF178"/>
      <c r="DG178"/>
      <c r="DH178"/>
      <c r="DI178"/>
      <c r="DJ178"/>
      <c r="DK178"/>
      <c r="DL178"/>
      <c r="DM178"/>
      <c r="DN178"/>
      <c r="DO178"/>
      <c r="DR178"/>
      <c r="DS178"/>
      <c r="DT178"/>
      <c r="DU178"/>
      <c r="DV178"/>
      <c r="DW178"/>
      <c r="DX178"/>
      <c r="DY178"/>
      <c r="DZ178"/>
      <c r="EA178"/>
    </row>
    <row r="179" spans="2:132" s="179" customFormat="1" ht="21.75" customHeight="1">
      <c r="B179" s="319" t="s">
        <v>925</v>
      </c>
      <c r="C179" s="319"/>
      <c r="D179" s="319"/>
      <c r="E179" s="200"/>
      <c r="F179" s="200"/>
      <c r="G179" s="200"/>
      <c r="H179" s="320"/>
      <c r="I179" s="320"/>
      <c r="J179" s="320"/>
      <c r="K179" s="320"/>
      <c r="N179" s="319" t="s">
        <v>925</v>
      </c>
      <c r="O179" s="319"/>
      <c r="P179" s="319"/>
      <c r="Q179" s="200"/>
      <c r="R179" s="200"/>
      <c r="S179" s="200"/>
      <c r="T179" s="320"/>
      <c r="U179" s="320"/>
      <c r="V179" s="320"/>
      <c r="W179" s="320"/>
      <c r="Z179" s="319" t="s">
        <v>925</v>
      </c>
      <c r="AA179" s="319"/>
      <c r="AB179" s="319"/>
      <c r="AC179" s="200"/>
      <c r="AD179" s="200"/>
      <c r="AE179" s="200"/>
      <c r="AF179" s="320"/>
      <c r="AG179" s="320"/>
      <c r="AH179" s="320"/>
      <c r="AI179" s="320"/>
      <c r="AL179" s="319" t="s">
        <v>925</v>
      </c>
      <c r="AM179" s="319"/>
      <c r="AN179" s="319"/>
      <c r="AO179" s="200"/>
      <c r="AP179" s="200"/>
      <c r="AQ179" s="200"/>
      <c r="AR179" s="320"/>
      <c r="AS179" s="320"/>
      <c r="AT179" s="320"/>
      <c r="AU179" s="320"/>
      <c r="AX179" s="319" t="s">
        <v>925</v>
      </c>
      <c r="AY179" s="319"/>
      <c r="AZ179" s="319"/>
      <c r="BA179" s="200"/>
      <c r="BB179" s="200"/>
      <c r="BC179" s="200"/>
      <c r="BD179" s="320"/>
      <c r="BE179" s="320"/>
      <c r="BF179" s="320"/>
      <c r="BG179" s="320"/>
      <c r="BJ179" s="319" t="s">
        <v>925</v>
      </c>
      <c r="BK179" s="319"/>
      <c r="BL179" s="319"/>
      <c r="BM179" s="200"/>
      <c r="BN179" s="200"/>
      <c r="BO179" s="200"/>
      <c r="BP179" s="320"/>
      <c r="BQ179" s="320"/>
      <c r="BR179" s="320"/>
      <c r="BS179" s="320"/>
      <c r="BV179" s="319" t="s">
        <v>925</v>
      </c>
      <c r="BW179" s="319"/>
      <c r="BX179" s="319"/>
      <c r="BY179" s="200"/>
      <c r="BZ179" s="200"/>
      <c r="CA179" s="200"/>
      <c r="CB179" s="320"/>
      <c r="CC179" s="320"/>
      <c r="CD179" s="320"/>
      <c r="CE179" s="320"/>
      <c r="CH179" s="319" t="s">
        <v>925</v>
      </c>
      <c r="CI179" s="319"/>
      <c r="CJ179" s="319"/>
      <c r="CK179" s="200"/>
      <c r="CL179" s="200"/>
      <c r="CM179" s="200"/>
      <c r="CN179" s="320"/>
      <c r="CO179" s="320"/>
      <c r="CP179" s="320"/>
      <c r="CQ179" s="320"/>
      <c r="CT179" s="319" t="s">
        <v>925</v>
      </c>
      <c r="CU179" s="319"/>
      <c r="CV179" s="319"/>
      <c r="CW179" s="200"/>
      <c r="CX179" s="200"/>
      <c r="CY179" s="200"/>
      <c r="CZ179" s="320"/>
      <c r="DA179" s="320"/>
      <c r="DB179" s="320"/>
      <c r="DC179" s="320"/>
      <c r="DF179"/>
      <c r="DG179"/>
      <c r="DH179"/>
      <c r="DI179"/>
      <c r="DJ179"/>
      <c r="DK179"/>
      <c r="DL179"/>
      <c r="DM179"/>
      <c r="DN179"/>
      <c r="DO179"/>
      <c r="DR179"/>
      <c r="DS179"/>
      <c r="DT179"/>
      <c r="DU179"/>
      <c r="DV179"/>
      <c r="DW179"/>
      <c r="DX179"/>
      <c r="DY179"/>
      <c r="DZ179"/>
      <c r="EA179"/>
    </row>
    <row r="180" spans="2:132" s="202" customFormat="1" ht="6" customHeight="1">
      <c r="B180" s="201"/>
      <c r="C180" s="201"/>
      <c r="D180" s="201"/>
      <c r="H180" s="201"/>
      <c r="I180" s="201"/>
      <c r="J180" s="201"/>
      <c r="K180" s="201"/>
      <c r="N180" s="201"/>
      <c r="O180" s="201"/>
      <c r="P180" s="201"/>
      <c r="T180" s="201"/>
      <c r="U180" s="201"/>
      <c r="V180" s="201"/>
      <c r="W180" s="201"/>
      <c r="Z180" s="201"/>
      <c r="AA180" s="201"/>
      <c r="AB180" s="201"/>
      <c r="AF180" s="201"/>
      <c r="AG180" s="201"/>
      <c r="AH180" s="201"/>
      <c r="AI180" s="201"/>
      <c r="AL180" s="201"/>
      <c r="AM180" s="201"/>
      <c r="AN180" s="201"/>
      <c r="AR180" s="201"/>
      <c r="AS180" s="201"/>
      <c r="AT180" s="201"/>
      <c r="AU180" s="201"/>
      <c r="AX180" s="201"/>
      <c r="AY180" s="201"/>
      <c r="AZ180" s="201"/>
      <c r="BD180" s="201"/>
      <c r="BE180" s="201"/>
      <c r="BF180" s="201"/>
      <c r="BG180" s="201"/>
      <c r="BJ180" s="201"/>
      <c r="BK180" s="201"/>
      <c r="BL180" s="201"/>
      <c r="BP180" s="201"/>
      <c r="BQ180" s="201"/>
      <c r="BR180" s="201"/>
      <c r="BS180" s="201"/>
      <c r="BV180" s="201"/>
      <c r="BW180" s="201"/>
      <c r="BX180" s="201"/>
      <c r="CB180" s="201"/>
      <c r="CC180" s="201"/>
      <c r="CD180" s="201"/>
      <c r="CE180" s="201"/>
      <c r="CH180" s="201"/>
      <c r="CI180" s="201"/>
      <c r="CJ180" s="201"/>
      <c r="CN180" s="201"/>
      <c r="CO180" s="201"/>
      <c r="CP180" s="201"/>
      <c r="CQ180" s="201"/>
      <c r="CT180" s="201"/>
      <c r="CU180" s="201"/>
      <c r="CV180" s="201"/>
      <c r="CZ180" s="201"/>
      <c r="DA180" s="201"/>
      <c r="DB180" s="201"/>
      <c r="DC180" s="201"/>
      <c r="DF180"/>
      <c r="DG180"/>
      <c r="DH180"/>
      <c r="DI180"/>
      <c r="DJ180"/>
      <c r="DK180"/>
      <c r="DL180"/>
      <c r="DM180"/>
      <c r="DN180"/>
      <c r="DO180"/>
      <c r="DR180"/>
      <c r="DS180"/>
      <c r="DT180"/>
      <c r="DU180"/>
      <c r="DV180"/>
      <c r="DW180"/>
      <c r="DX180"/>
      <c r="DY180"/>
      <c r="DZ180"/>
      <c r="EA180"/>
    </row>
    <row r="181" spans="2:132" ht="12.75" customHeight="1">
      <c r="B181" s="321" t="s">
        <v>926</v>
      </c>
      <c r="C181" s="321"/>
      <c r="D181" s="321"/>
      <c r="E181" s="322"/>
      <c r="F181" s="322"/>
      <c r="G181" s="322"/>
      <c r="H181" s="322"/>
      <c r="I181" s="322"/>
      <c r="J181" s="322"/>
      <c r="K181" s="322"/>
      <c r="N181" s="321" t="s">
        <v>926</v>
      </c>
      <c r="O181" s="321"/>
      <c r="P181" s="321"/>
      <c r="Q181" s="322"/>
      <c r="R181" s="322"/>
      <c r="S181" s="322"/>
      <c r="T181" s="322"/>
      <c r="U181" s="322"/>
      <c r="V181" s="322"/>
      <c r="W181" s="322"/>
      <c r="Z181" s="321" t="s">
        <v>926</v>
      </c>
      <c r="AA181" s="321"/>
      <c r="AB181" s="321"/>
      <c r="AC181" s="322"/>
      <c r="AD181" s="322"/>
      <c r="AE181" s="322"/>
      <c r="AF181" s="322"/>
      <c r="AG181" s="322"/>
      <c r="AH181" s="322"/>
      <c r="AI181" s="322"/>
      <c r="AL181" s="321" t="s">
        <v>926</v>
      </c>
      <c r="AM181" s="321"/>
      <c r="AN181" s="321"/>
      <c r="AO181" s="322"/>
      <c r="AP181" s="322"/>
      <c r="AQ181" s="322"/>
      <c r="AR181" s="322"/>
      <c r="AS181" s="322"/>
      <c r="AT181" s="322"/>
      <c r="AU181" s="322"/>
      <c r="AX181" s="321" t="s">
        <v>926</v>
      </c>
      <c r="AY181" s="321"/>
      <c r="AZ181" s="321"/>
      <c r="BA181" s="322"/>
      <c r="BB181" s="322"/>
      <c r="BC181" s="322"/>
      <c r="BD181" s="322"/>
      <c r="BE181" s="322"/>
      <c r="BF181" s="322"/>
      <c r="BG181" s="322"/>
      <c r="BJ181" s="321" t="s">
        <v>926</v>
      </c>
      <c r="BK181" s="321"/>
      <c r="BL181" s="321"/>
      <c r="BM181" s="322"/>
      <c r="BN181" s="322"/>
      <c r="BO181" s="322"/>
      <c r="BP181" s="322"/>
      <c r="BQ181" s="322"/>
      <c r="BR181" s="322"/>
      <c r="BS181" s="322"/>
      <c r="BV181" s="321" t="s">
        <v>926</v>
      </c>
      <c r="BW181" s="321"/>
      <c r="BX181" s="321"/>
      <c r="BY181" s="322"/>
      <c r="BZ181" s="322"/>
      <c r="CA181" s="322"/>
      <c r="CB181" s="322"/>
      <c r="CC181" s="322"/>
      <c r="CD181" s="322"/>
      <c r="CE181" s="322"/>
      <c r="CH181" s="321" t="s">
        <v>926</v>
      </c>
      <c r="CI181" s="321"/>
      <c r="CJ181" s="321"/>
      <c r="CK181" s="322"/>
      <c r="CL181" s="322"/>
      <c r="CM181" s="322"/>
      <c r="CN181" s="322"/>
      <c r="CO181" s="322"/>
      <c r="CP181" s="322"/>
      <c r="CQ181" s="322"/>
      <c r="CT181" s="321" t="s">
        <v>926</v>
      </c>
      <c r="CU181" s="321"/>
      <c r="CV181" s="321"/>
      <c r="CW181" s="322"/>
      <c r="CX181" s="322"/>
      <c r="CY181" s="322"/>
      <c r="CZ181" s="322"/>
      <c r="DA181" s="322"/>
      <c r="DB181" s="322"/>
      <c r="DC181" s="322"/>
      <c r="DF181"/>
      <c r="DG181"/>
      <c r="DH181"/>
      <c r="DI181"/>
      <c r="DJ181"/>
      <c r="DK181"/>
      <c r="DL181"/>
      <c r="DM181"/>
      <c r="DN181"/>
      <c r="DO181"/>
      <c r="DR181"/>
      <c r="DS181"/>
      <c r="DT181"/>
      <c r="DU181"/>
      <c r="DV181"/>
      <c r="DW181"/>
      <c r="DX181"/>
      <c r="DY181"/>
      <c r="DZ181"/>
      <c r="EA181"/>
    </row>
    <row r="182" spans="2:132" ht="12.75" customHeight="1">
      <c r="B182" s="321"/>
      <c r="C182" s="321"/>
      <c r="D182" s="321"/>
      <c r="E182" s="322"/>
      <c r="F182" s="322"/>
      <c r="G182" s="322"/>
      <c r="H182" s="322"/>
      <c r="I182" s="322"/>
      <c r="J182" s="322"/>
      <c r="K182" s="322"/>
      <c r="N182" s="321"/>
      <c r="O182" s="321"/>
      <c r="P182" s="321"/>
      <c r="Q182" s="322"/>
      <c r="R182" s="322"/>
      <c r="S182" s="322"/>
      <c r="T182" s="322"/>
      <c r="U182" s="322"/>
      <c r="V182" s="322"/>
      <c r="W182" s="322"/>
      <c r="Z182" s="321"/>
      <c r="AA182" s="321"/>
      <c r="AB182" s="321"/>
      <c r="AC182" s="322"/>
      <c r="AD182" s="322"/>
      <c r="AE182" s="322"/>
      <c r="AF182" s="322"/>
      <c r="AG182" s="322"/>
      <c r="AH182" s="322"/>
      <c r="AI182" s="322"/>
      <c r="AL182" s="321"/>
      <c r="AM182" s="321"/>
      <c r="AN182" s="321"/>
      <c r="AO182" s="322"/>
      <c r="AP182" s="322"/>
      <c r="AQ182" s="322"/>
      <c r="AR182" s="322"/>
      <c r="AS182" s="322"/>
      <c r="AT182" s="322"/>
      <c r="AU182" s="322"/>
      <c r="AX182" s="321"/>
      <c r="AY182" s="321"/>
      <c r="AZ182" s="321"/>
      <c r="BA182" s="322"/>
      <c r="BB182" s="322"/>
      <c r="BC182" s="322"/>
      <c r="BD182" s="322"/>
      <c r="BE182" s="322"/>
      <c r="BF182" s="322"/>
      <c r="BG182" s="322"/>
      <c r="BJ182" s="321"/>
      <c r="BK182" s="321"/>
      <c r="BL182" s="321"/>
      <c r="BM182" s="322"/>
      <c r="BN182" s="322"/>
      <c r="BO182" s="322"/>
      <c r="BP182" s="322"/>
      <c r="BQ182" s="322"/>
      <c r="BR182" s="322"/>
      <c r="BS182" s="322"/>
      <c r="BV182" s="321"/>
      <c r="BW182" s="321"/>
      <c r="BX182" s="321"/>
      <c r="BY182" s="322"/>
      <c r="BZ182" s="322"/>
      <c r="CA182" s="322"/>
      <c r="CB182" s="322"/>
      <c r="CC182" s="322"/>
      <c r="CD182" s="322"/>
      <c r="CE182" s="322"/>
      <c r="CH182" s="321"/>
      <c r="CI182" s="321"/>
      <c r="CJ182" s="321"/>
      <c r="CK182" s="322"/>
      <c r="CL182" s="322"/>
      <c r="CM182" s="322"/>
      <c r="CN182" s="322"/>
      <c r="CO182" s="322"/>
      <c r="CP182" s="322"/>
      <c r="CQ182" s="322"/>
      <c r="CT182" s="321"/>
      <c r="CU182" s="321"/>
      <c r="CV182" s="321"/>
      <c r="CW182" s="322"/>
      <c r="CX182" s="322"/>
      <c r="CY182" s="322"/>
      <c r="CZ182" s="322"/>
      <c r="DA182" s="322"/>
      <c r="DB182" s="322"/>
      <c r="DC182" s="322"/>
      <c r="DF182"/>
      <c r="DG182"/>
      <c r="DH182"/>
      <c r="DI182"/>
      <c r="DJ182"/>
      <c r="DK182"/>
      <c r="DL182"/>
      <c r="DM182"/>
      <c r="DN182"/>
      <c r="DO182"/>
      <c r="DR182"/>
      <c r="DS182"/>
      <c r="DT182"/>
      <c r="DU182"/>
      <c r="DV182"/>
      <c r="DW182"/>
      <c r="DX182"/>
      <c r="DY182"/>
      <c r="DZ182"/>
      <c r="EA182"/>
    </row>
    <row r="183" spans="2:132" ht="12.75" customHeight="1">
      <c r="B183" s="321"/>
      <c r="C183" s="321"/>
      <c r="D183" s="321"/>
      <c r="E183" s="322"/>
      <c r="F183" s="322"/>
      <c r="G183" s="322"/>
      <c r="H183" s="322"/>
      <c r="I183" s="322"/>
      <c r="J183" s="322"/>
      <c r="K183" s="322"/>
      <c r="N183" s="321"/>
      <c r="O183" s="321"/>
      <c r="P183" s="321"/>
      <c r="Q183" s="322"/>
      <c r="R183" s="322"/>
      <c r="S183" s="322"/>
      <c r="T183" s="322"/>
      <c r="U183" s="322"/>
      <c r="V183" s="322"/>
      <c r="W183" s="322"/>
      <c r="Z183" s="321"/>
      <c r="AA183" s="321"/>
      <c r="AB183" s="321"/>
      <c r="AC183" s="322"/>
      <c r="AD183" s="322"/>
      <c r="AE183" s="322"/>
      <c r="AF183" s="322"/>
      <c r="AG183" s="322"/>
      <c r="AH183" s="322"/>
      <c r="AI183" s="322"/>
      <c r="AL183" s="321"/>
      <c r="AM183" s="321"/>
      <c r="AN183" s="321"/>
      <c r="AO183" s="322"/>
      <c r="AP183" s="322"/>
      <c r="AQ183" s="322"/>
      <c r="AR183" s="322"/>
      <c r="AS183" s="322"/>
      <c r="AT183" s="322"/>
      <c r="AU183" s="322"/>
      <c r="AX183" s="321"/>
      <c r="AY183" s="321"/>
      <c r="AZ183" s="321"/>
      <c r="BA183" s="322"/>
      <c r="BB183" s="322"/>
      <c r="BC183" s="322"/>
      <c r="BD183" s="322"/>
      <c r="BE183" s="322"/>
      <c r="BF183" s="322"/>
      <c r="BG183" s="322"/>
      <c r="BJ183" s="321"/>
      <c r="BK183" s="321"/>
      <c r="BL183" s="321"/>
      <c r="BM183" s="322"/>
      <c r="BN183" s="322"/>
      <c r="BO183" s="322"/>
      <c r="BP183" s="322"/>
      <c r="BQ183" s="322"/>
      <c r="BR183" s="322"/>
      <c r="BS183" s="322"/>
      <c r="BV183" s="321"/>
      <c r="BW183" s="321"/>
      <c r="BX183" s="321"/>
      <c r="BY183" s="322"/>
      <c r="BZ183" s="322"/>
      <c r="CA183" s="322"/>
      <c r="CB183" s="322"/>
      <c r="CC183" s="322"/>
      <c r="CD183" s="322"/>
      <c r="CE183" s="322"/>
      <c r="CH183" s="321"/>
      <c r="CI183" s="321"/>
      <c r="CJ183" s="321"/>
      <c r="CK183" s="322"/>
      <c r="CL183" s="322"/>
      <c r="CM183" s="322"/>
      <c r="CN183" s="322"/>
      <c r="CO183" s="322"/>
      <c r="CP183" s="322"/>
      <c r="CQ183" s="322"/>
      <c r="CT183" s="321"/>
      <c r="CU183" s="321"/>
      <c r="CV183" s="321"/>
      <c r="CW183" s="322"/>
      <c r="CX183" s="322"/>
      <c r="CY183" s="322"/>
      <c r="CZ183" s="322"/>
      <c r="DA183" s="322"/>
      <c r="DB183" s="322"/>
      <c r="DC183" s="322"/>
      <c r="DF183"/>
      <c r="DG183"/>
      <c r="DH183"/>
      <c r="DI183"/>
      <c r="DJ183"/>
      <c r="DK183"/>
      <c r="DL183"/>
      <c r="DM183"/>
      <c r="DN183"/>
      <c r="DO183"/>
      <c r="DR183"/>
      <c r="DS183"/>
      <c r="DT183"/>
      <c r="DU183"/>
      <c r="DV183"/>
      <c r="DW183"/>
      <c r="DX183"/>
      <c r="DY183"/>
      <c r="DZ183"/>
      <c r="EA183"/>
    </row>
    <row r="184" spans="2:132" ht="12.75" customHeight="1">
      <c r="B184" s="321"/>
      <c r="C184" s="321"/>
      <c r="D184" s="321"/>
      <c r="E184" s="322"/>
      <c r="F184" s="322"/>
      <c r="G184" s="322"/>
      <c r="H184" s="322"/>
      <c r="I184" s="322"/>
      <c r="J184" s="322"/>
      <c r="K184" s="322"/>
      <c r="N184" s="321"/>
      <c r="O184" s="321"/>
      <c r="P184" s="321"/>
      <c r="Q184" s="322"/>
      <c r="R184" s="322"/>
      <c r="S184" s="322"/>
      <c r="T184" s="322"/>
      <c r="U184" s="322"/>
      <c r="V184" s="322"/>
      <c r="W184" s="322"/>
      <c r="Z184" s="321"/>
      <c r="AA184" s="321"/>
      <c r="AB184" s="321"/>
      <c r="AC184" s="322"/>
      <c r="AD184" s="322"/>
      <c r="AE184" s="322"/>
      <c r="AF184" s="322"/>
      <c r="AG184" s="322"/>
      <c r="AH184" s="322"/>
      <c r="AI184" s="322"/>
      <c r="AL184" s="321"/>
      <c r="AM184" s="321"/>
      <c r="AN184" s="321"/>
      <c r="AO184" s="322"/>
      <c r="AP184" s="322"/>
      <c r="AQ184" s="322"/>
      <c r="AR184" s="322"/>
      <c r="AS184" s="322"/>
      <c r="AT184" s="322"/>
      <c r="AU184" s="322"/>
      <c r="AX184" s="321"/>
      <c r="AY184" s="321"/>
      <c r="AZ184" s="321"/>
      <c r="BA184" s="322"/>
      <c r="BB184" s="322"/>
      <c r="BC184" s="322"/>
      <c r="BD184" s="322"/>
      <c r="BE184" s="322"/>
      <c r="BF184" s="322"/>
      <c r="BG184" s="322"/>
      <c r="BJ184" s="321"/>
      <c r="BK184" s="321"/>
      <c r="BL184" s="321"/>
      <c r="BM184" s="322"/>
      <c r="BN184" s="322"/>
      <c r="BO184" s="322"/>
      <c r="BP184" s="322"/>
      <c r="BQ184" s="322"/>
      <c r="BR184" s="322"/>
      <c r="BS184" s="322"/>
      <c r="BV184" s="321"/>
      <c r="BW184" s="321"/>
      <c r="BX184" s="321"/>
      <c r="BY184" s="322"/>
      <c r="BZ184" s="322"/>
      <c r="CA184" s="322"/>
      <c r="CB184" s="322"/>
      <c r="CC184" s="322"/>
      <c r="CD184" s="322"/>
      <c r="CE184" s="322"/>
      <c r="CH184" s="321"/>
      <c r="CI184" s="321"/>
      <c r="CJ184" s="321"/>
      <c r="CK184" s="322"/>
      <c r="CL184" s="322"/>
      <c r="CM184" s="322"/>
      <c r="CN184" s="322"/>
      <c r="CO184" s="322"/>
      <c r="CP184" s="322"/>
      <c r="CQ184" s="322"/>
      <c r="CT184" s="321"/>
      <c r="CU184" s="321"/>
      <c r="CV184" s="321"/>
      <c r="CW184" s="322"/>
      <c r="CX184" s="322"/>
      <c r="CY184" s="322"/>
      <c r="CZ184" s="322"/>
      <c r="DA184" s="322"/>
      <c r="DB184" s="322"/>
      <c r="DC184" s="322"/>
      <c r="DF184"/>
      <c r="DG184"/>
      <c r="DH184"/>
      <c r="DI184"/>
      <c r="DJ184"/>
      <c r="DK184"/>
      <c r="DL184"/>
      <c r="DM184"/>
      <c r="DN184"/>
      <c r="DO184"/>
      <c r="DR184"/>
      <c r="DS184"/>
      <c r="DT184"/>
      <c r="DU184"/>
      <c r="DV184"/>
      <c r="DW184"/>
      <c r="DX184"/>
      <c r="DY184"/>
      <c r="DZ184"/>
      <c r="EA184"/>
    </row>
    <row r="185" spans="2:132" ht="5.25" customHeight="1">
      <c r="DF185"/>
      <c r="DG185"/>
      <c r="DH185"/>
      <c r="DI185"/>
      <c r="DJ185"/>
      <c r="DK185"/>
      <c r="DL185"/>
      <c r="DM185"/>
      <c r="DN185"/>
      <c r="DO185"/>
      <c r="DR185"/>
      <c r="DS185"/>
      <c r="DT185"/>
      <c r="DU185"/>
      <c r="DV185"/>
      <c r="DW185"/>
      <c r="DX185"/>
      <c r="DY185"/>
      <c r="DZ185"/>
      <c r="EA185"/>
    </row>
    <row r="186" spans="2:132" ht="18.75" customHeight="1">
      <c r="E186" s="323" t="s">
        <v>927</v>
      </c>
      <c r="F186" s="323"/>
      <c r="G186" s="324"/>
      <c r="H186" s="324"/>
      <c r="I186" s="324"/>
      <c r="Q186" s="323" t="s">
        <v>927</v>
      </c>
      <c r="R186" s="323"/>
      <c r="S186" s="324"/>
      <c r="T186" s="324"/>
      <c r="U186" s="324"/>
      <c r="AC186" s="323" t="s">
        <v>927</v>
      </c>
      <c r="AD186" s="323"/>
      <c r="AE186" s="324"/>
      <c r="AF186" s="324"/>
      <c r="AG186" s="324"/>
      <c r="AO186" s="323" t="s">
        <v>927</v>
      </c>
      <c r="AP186" s="323"/>
      <c r="AQ186" s="324"/>
      <c r="AR186" s="324"/>
      <c r="AS186" s="324"/>
      <c r="BA186" s="323" t="s">
        <v>927</v>
      </c>
      <c r="BB186" s="323"/>
      <c r="BC186" s="324"/>
      <c r="BD186" s="324"/>
      <c r="BE186" s="324"/>
      <c r="BM186" s="323" t="s">
        <v>927</v>
      </c>
      <c r="BN186" s="323"/>
      <c r="BO186" s="324"/>
      <c r="BP186" s="324"/>
      <c r="BQ186" s="324"/>
      <c r="BY186" s="323" t="s">
        <v>927</v>
      </c>
      <c r="BZ186" s="323"/>
      <c r="CA186" s="324"/>
      <c r="CB186" s="324"/>
      <c r="CC186" s="324"/>
      <c r="CK186" s="323" t="s">
        <v>927</v>
      </c>
      <c r="CL186" s="323"/>
      <c r="CM186" s="324"/>
      <c r="CN186" s="324"/>
      <c r="CO186" s="324"/>
      <c r="CW186" s="323" t="s">
        <v>927</v>
      </c>
      <c r="CX186" s="323"/>
      <c r="CY186" s="324"/>
      <c r="CZ186" s="324"/>
      <c r="DA186" s="324"/>
      <c r="DF186"/>
      <c r="DG186"/>
      <c r="DH186"/>
      <c r="DI186"/>
      <c r="DJ186"/>
      <c r="DK186"/>
      <c r="DL186"/>
      <c r="DM186"/>
      <c r="DN186"/>
      <c r="DO186"/>
      <c r="DR186"/>
      <c r="DS186"/>
      <c r="DT186"/>
      <c r="DU186"/>
      <c r="DV186"/>
      <c r="DW186"/>
      <c r="DX186"/>
      <c r="DY186"/>
      <c r="DZ186"/>
      <c r="EA186"/>
    </row>
    <row r="187" spans="2:132" ht="18.75" customHeight="1">
      <c r="E187" s="323" t="s">
        <v>928</v>
      </c>
      <c r="F187" s="323"/>
      <c r="G187" s="325"/>
      <c r="H187" s="325"/>
      <c r="I187" s="325"/>
      <c r="Q187" s="323" t="s">
        <v>928</v>
      </c>
      <c r="R187" s="323"/>
      <c r="S187" s="325"/>
      <c r="T187" s="325"/>
      <c r="U187" s="325"/>
      <c r="AC187" s="323" t="s">
        <v>928</v>
      </c>
      <c r="AD187" s="323"/>
      <c r="AE187" s="325"/>
      <c r="AF187" s="325"/>
      <c r="AG187" s="325"/>
      <c r="AO187" s="323" t="s">
        <v>928</v>
      </c>
      <c r="AP187" s="323"/>
      <c r="AQ187" s="325"/>
      <c r="AR187" s="325"/>
      <c r="AS187" s="325"/>
      <c r="BA187" s="323" t="s">
        <v>928</v>
      </c>
      <c r="BB187" s="323"/>
      <c r="BC187" s="325"/>
      <c r="BD187" s="325"/>
      <c r="BE187" s="325"/>
      <c r="BM187" s="323" t="s">
        <v>928</v>
      </c>
      <c r="BN187" s="323"/>
      <c r="BO187" s="325"/>
      <c r="BP187" s="325"/>
      <c r="BQ187" s="325"/>
      <c r="BY187" s="323" t="s">
        <v>928</v>
      </c>
      <c r="BZ187" s="323"/>
      <c r="CA187" s="325"/>
      <c r="CB187" s="325"/>
      <c r="CC187" s="325"/>
      <c r="CK187" s="323" t="s">
        <v>928</v>
      </c>
      <c r="CL187" s="323"/>
      <c r="CM187" s="325"/>
      <c r="CN187" s="325"/>
      <c r="CO187" s="325"/>
      <c r="CW187" s="323" t="s">
        <v>928</v>
      </c>
      <c r="CX187" s="323"/>
      <c r="CY187" s="325"/>
      <c r="CZ187" s="325"/>
      <c r="DA187" s="325"/>
      <c r="DF187"/>
      <c r="DG187"/>
      <c r="DH187"/>
      <c r="DI187"/>
      <c r="DJ187"/>
      <c r="DK187"/>
      <c r="DL187"/>
      <c r="DM187"/>
      <c r="DN187"/>
      <c r="DO187"/>
      <c r="DR187"/>
      <c r="DS187"/>
      <c r="DT187"/>
      <c r="DU187"/>
      <c r="DV187"/>
      <c r="DW187"/>
      <c r="DX187"/>
      <c r="DY187"/>
      <c r="DZ187"/>
      <c r="EA187"/>
    </row>
    <row r="188" spans="2:132" ht="18.75" customHeight="1">
      <c r="E188" s="323" t="s">
        <v>929</v>
      </c>
      <c r="F188" s="323"/>
      <c r="G188" s="325"/>
      <c r="H188" s="325"/>
      <c r="I188" s="325"/>
      <c r="Q188" s="323" t="s">
        <v>929</v>
      </c>
      <c r="R188" s="323"/>
      <c r="S188" s="325"/>
      <c r="T188" s="325"/>
      <c r="U188" s="325"/>
      <c r="AC188" s="323" t="s">
        <v>929</v>
      </c>
      <c r="AD188" s="323"/>
      <c r="AE188" s="325"/>
      <c r="AF188" s="325"/>
      <c r="AG188" s="325"/>
      <c r="AO188" s="323" t="s">
        <v>929</v>
      </c>
      <c r="AP188" s="323"/>
      <c r="AQ188" s="325"/>
      <c r="AR188" s="325"/>
      <c r="AS188" s="325"/>
      <c r="BA188" s="323" t="s">
        <v>929</v>
      </c>
      <c r="BB188" s="323"/>
      <c r="BC188" s="325"/>
      <c r="BD188" s="325"/>
      <c r="BE188" s="325"/>
      <c r="BM188" s="323" t="s">
        <v>929</v>
      </c>
      <c r="BN188" s="323"/>
      <c r="BO188" s="325"/>
      <c r="BP188" s="325"/>
      <c r="BQ188" s="325"/>
      <c r="BY188" s="323" t="s">
        <v>929</v>
      </c>
      <c r="BZ188" s="323"/>
      <c r="CA188" s="325"/>
      <c r="CB188" s="325"/>
      <c r="CC188" s="325"/>
      <c r="CK188" s="323" t="s">
        <v>929</v>
      </c>
      <c r="CL188" s="323"/>
      <c r="CM188" s="325"/>
      <c r="CN188" s="325"/>
      <c r="CO188" s="325"/>
      <c r="CW188" s="323" t="s">
        <v>929</v>
      </c>
      <c r="CX188" s="323"/>
      <c r="CY188" s="325"/>
      <c r="CZ188" s="325"/>
      <c r="DA188" s="325"/>
      <c r="DF188"/>
      <c r="DG188"/>
      <c r="DH188"/>
      <c r="DI188"/>
      <c r="DJ188"/>
      <c r="DK188"/>
      <c r="DL188"/>
      <c r="DM188"/>
      <c r="DN188"/>
      <c r="DO188"/>
      <c r="DR188"/>
      <c r="DS188"/>
      <c r="DT188"/>
      <c r="DU188"/>
      <c r="DV188"/>
      <c r="DW188"/>
      <c r="DX188"/>
      <c r="DY188"/>
      <c r="DZ188"/>
      <c r="EA188"/>
    </row>
    <row r="189" spans="2:132" ht="9.75" customHeight="1">
      <c r="DF189"/>
      <c r="DG189"/>
      <c r="DH189"/>
      <c r="DI189"/>
      <c r="DJ189"/>
      <c r="DK189"/>
      <c r="DL189"/>
      <c r="DM189"/>
      <c r="DN189"/>
      <c r="DO189"/>
      <c r="DR189"/>
      <c r="DS189"/>
      <c r="DT189"/>
      <c r="DU189"/>
      <c r="DV189"/>
      <c r="DW189"/>
      <c r="DX189"/>
      <c r="DY189"/>
      <c r="DZ189"/>
      <c r="EA189"/>
    </row>
    <row r="190" spans="2:132" ht="9.75" customHeight="1">
      <c r="DF190"/>
      <c r="DG190"/>
      <c r="DH190"/>
      <c r="DI190"/>
      <c r="DJ190"/>
      <c r="DK190"/>
      <c r="DL190"/>
      <c r="DM190"/>
      <c r="DN190"/>
      <c r="DO190"/>
      <c r="DR190"/>
      <c r="DS190"/>
      <c r="DT190"/>
      <c r="DU190"/>
      <c r="DV190"/>
      <c r="DW190"/>
      <c r="DX190"/>
      <c r="DY190"/>
      <c r="DZ190"/>
      <c r="EA190"/>
    </row>
    <row r="191" spans="2:132" s="179" customFormat="1" ht="6" customHeight="1">
      <c r="B191" s="176"/>
      <c r="C191" s="177"/>
      <c r="D191" s="177"/>
      <c r="E191" s="177"/>
      <c r="F191" s="177"/>
      <c r="G191" s="177"/>
      <c r="H191" s="177"/>
      <c r="I191" s="177"/>
      <c r="J191" s="177"/>
      <c r="K191" s="178"/>
      <c r="N191" s="176"/>
      <c r="O191" s="177"/>
      <c r="P191" s="177"/>
      <c r="Q191" s="177"/>
      <c r="R191" s="177"/>
      <c r="S191" s="177"/>
      <c r="T191" s="177"/>
      <c r="U191" s="177"/>
      <c r="V191" s="177"/>
      <c r="W191" s="178"/>
      <c r="Z191" s="176"/>
      <c r="AA191" s="177"/>
      <c r="AB191" s="177"/>
      <c r="AC191" s="177"/>
      <c r="AD191" s="177"/>
      <c r="AE191" s="177"/>
      <c r="AF191" s="177"/>
      <c r="AG191" s="177"/>
      <c r="AH191" s="177"/>
      <c r="AI191" s="178"/>
      <c r="AL191" s="176"/>
      <c r="AM191" s="177"/>
      <c r="AN191" s="177"/>
      <c r="AO191" s="177"/>
      <c r="AP191" s="177"/>
      <c r="AQ191" s="177"/>
      <c r="AR191" s="177"/>
      <c r="AS191" s="177"/>
      <c r="AT191" s="177"/>
      <c r="AU191" s="178"/>
      <c r="AX191" s="176"/>
      <c r="AY191" s="177"/>
      <c r="AZ191" s="177"/>
      <c r="BA191" s="177"/>
      <c r="BB191" s="177"/>
      <c r="BC191" s="177"/>
      <c r="BD191" s="177"/>
      <c r="BE191" s="177"/>
      <c r="BF191" s="177"/>
      <c r="BG191" s="178"/>
      <c r="BJ191" s="176"/>
      <c r="BK191" s="177"/>
      <c r="BL191" s="177"/>
      <c r="BM191" s="177"/>
      <c r="BN191" s="177"/>
      <c r="BO191" s="177"/>
      <c r="BP191" s="177"/>
      <c r="BQ191" s="177"/>
      <c r="BR191" s="177"/>
      <c r="BS191" s="178"/>
      <c r="BV191" s="176"/>
      <c r="BW191" s="177"/>
      <c r="BX191" s="177"/>
      <c r="BY191" s="177"/>
      <c r="BZ191" s="177"/>
      <c r="CA191" s="177"/>
      <c r="CB191" s="177"/>
      <c r="CC191" s="177"/>
      <c r="CD191" s="177"/>
      <c r="CE191" s="178"/>
      <c r="CH191" s="176"/>
      <c r="CI191" s="177"/>
      <c r="CJ191" s="177"/>
      <c r="CK191" s="177"/>
      <c r="CL191" s="177"/>
      <c r="CM191" s="177"/>
      <c r="CN191" s="177"/>
      <c r="CO191" s="177"/>
      <c r="CP191" s="177"/>
      <c r="CQ191" s="178"/>
      <c r="CT191" s="176"/>
      <c r="CU191" s="177"/>
      <c r="CV191" s="177"/>
      <c r="CW191" s="177"/>
      <c r="CX191" s="177"/>
      <c r="CY191" s="177"/>
      <c r="CZ191" s="177"/>
      <c r="DA191" s="177"/>
      <c r="DB191" s="177"/>
      <c r="DC191" s="178"/>
      <c r="DF191"/>
      <c r="DG191"/>
      <c r="DH191"/>
      <c r="DI191"/>
      <c r="DJ191"/>
      <c r="DK191"/>
      <c r="DL191"/>
      <c r="DM191"/>
      <c r="DN191"/>
      <c r="DO191"/>
      <c r="DR191"/>
      <c r="DS191"/>
      <c r="DT191"/>
      <c r="DU191"/>
      <c r="DV191"/>
      <c r="DW191"/>
      <c r="DX191"/>
      <c r="DY191"/>
      <c r="DZ191"/>
      <c r="EA191"/>
    </row>
    <row r="192" spans="2:132" s="179" customFormat="1" ht="18" customHeight="1">
      <c r="B192" s="180"/>
      <c r="C192" s="181"/>
      <c r="D192" s="181"/>
      <c r="E192" s="305" t="s">
        <v>2</v>
      </c>
      <c r="F192" s="305"/>
      <c r="G192" s="305"/>
      <c r="H192" s="305"/>
      <c r="I192" s="182"/>
      <c r="J192" s="182"/>
      <c r="K192" s="183"/>
      <c r="L192" s="182"/>
      <c r="N192" s="180"/>
      <c r="O192" s="181"/>
      <c r="P192" s="181"/>
      <c r="Q192" s="305" t="s">
        <v>2</v>
      </c>
      <c r="R192" s="305"/>
      <c r="S192" s="305"/>
      <c r="T192" s="305"/>
      <c r="U192" s="182"/>
      <c r="V192" s="182"/>
      <c r="W192" s="183"/>
      <c r="X192" s="182"/>
      <c r="Z192" s="180"/>
      <c r="AA192" s="181"/>
      <c r="AB192" s="181"/>
      <c r="AC192" s="305" t="s">
        <v>2</v>
      </c>
      <c r="AD192" s="305"/>
      <c r="AE192" s="305"/>
      <c r="AF192" s="305"/>
      <c r="AG192" s="182"/>
      <c r="AH192" s="182"/>
      <c r="AI192" s="183"/>
      <c r="AJ192" s="182"/>
      <c r="AL192" s="180"/>
      <c r="AM192" s="181"/>
      <c r="AN192" s="181"/>
      <c r="AO192" s="305" t="s">
        <v>2</v>
      </c>
      <c r="AP192" s="305"/>
      <c r="AQ192" s="305"/>
      <c r="AR192" s="305"/>
      <c r="AS192" s="182"/>
      <c r="AT192" s="182"/>
      <c r="AU192" s="183"/>
      <c r="AV192" s="182"/>
      <c r="AX192" s="180"/>
      <c r="AY192" s="181"/>
      <c r="AZ192" s="181"/>
      <c r="BA192" s="305" t="s">
        <v>2</v>
      </c>
      <c r="BB192" s="305"/>
      <c r="BC192" s="305"/>
      <c r="BD192" s="305"/>
      <c r="BE192" s="182"/>
      <c r="BF192" s="182"/>
      <c r="BG192" s="183"/>
      <c r="BH192" s="182"/>
      <c r="BJ192" s="180"/>
      <c r="BK192" s="181"/>
      <c r="BL192" s="181"/>
      <c r="BM192" s="305" t="s">
        <v>2</v>
      </c>
      <c r="BN192" s="305"/>
      <c r="BO192" s="305"/>
      <c r="BP192" s="305"/>
      <c r="BQ192" s="182"/>
      <c r="BR192" s="182"/>
      <c r="BS192" s="183"/>
      <c r="BT192" s="182"/>
      <c r="BV192" s="180"/>
      <c r="BW192" s="181"/>
      <c r="BX192" s="181"/>
      <c r="BY192" s="305" t="s">
        <v>2</v>
      </c>
      <c r="BZ192" s="305"/>
      <c r="CA192" s="305"/>
      <c r="CB192" s="305"/>
      <c r="CC192" s="182"/>
      <c r="CD192" s="182"/>
      <c r="CE192" s="183"/>
      <c r="CF192" s="182"/>
      <c r="CH192" s="180"/>
      <c r="CI192" s="181"/>
      <c r="CJ192" s="181"/>
      <c r="CK192" s="305" t="s">
        <v>2</v>
      </c>
      <c r="CL192" s="305"/>
      <c r="CM192" s="305"/>
      <c r="CN192" s="305"/>
      <c r="CO192" s="182"/>
      <c r="CP192" s="182"/>
      <c r="CQ192" s="183"/>
      <c r="CR192" s="182"/>
      <c r="CT192" s="180"/>
      <c r="CU192" s="181"/>
      <c r="CV192" s="181"/>
      <c r="CW192" s="305" t="s">
        <v>2</v>
      </c>
      <c r="CX192" s="305"/>
      <c r="CY192" s="305"/>
      <c r="CZ192" s="305"/>
      <c r="DA192" s="182"/>
      <c r="DB192" s="182"/>
      <c r="DC192" s="183"/>
      <c r="DD192" s="182"/>
      <c r="DF192"/>
      <c r="DG192"/>
      <c r="DH192"/>
      <c r="DI192"/>
      <c r="DJ192"/>
      <c r="DK192"/>
      <c r="DL192"/>
      <c r="DM192"/>
      <c r="DN192"/>
      <c r="DO192"/>
      <c r="DP192" s="182"/>
      <c r="DR192"/>
      <c r="DS192"/>
      <c r="DT192"/>
      <c r="DU192"/>
      <c r="DV192"/>
      <c r="DW192"/>
      <c r="DX192"/>
      <c r="DY192"/>
      <c r="DZ192"/>
      <c r="EA192"/>
      <c r="EB192" s="182"/>
    </row>
    <row r="193" spans="2:132" s="179" customFormat="1" ht="18" customHeight="1">
      <c r="B193" s="180"/>
      <c r="C193" s="181"/>
      <c r="D193" s="181"/>
      <c r="E193" s="306" t="s">
        <v>910</v>
      </c>
      <c r="F193" s="306"/>
      <c r="G193" s="306"/>
      <c r="H193" s="306"/>
      <c r="I193" s="184"/>
      <c r="J193" s="184"/>
      <c r="K193" s="185"/>
      <c r="L193" s="184"/>
      <c r="N193" s="180"/>
      <c r="O193" s="181"/>
      <c r="P193" s="181"/>
      <c r="Q193" s="306" t="s">
        <v>910</v>
      </c>
      <c r="R193" s="306"/>
      <c r="S193" s="306"/>
      <c r="T193" s="306"/>
      <c r="U193" s="184"/>
      <c r="V193" s="184"/>
      <c r="W193" s="185"/>
      <c r="X193" s="184"/>
      <c r="Z193" s="180"/>
      <c r="AA193" s="181"/>
      <c r="AB193" s="181"/>
      <c r="AC193" s="306" t="s">
        <v>910</v>
      </c>
      <c r="AD193" s="306"/>
      <c r="AE193" s="306"/>
      <c r="AF193" s="306"/>
      <c r="AG193" s="184"/>
      <c r="AH193" s="184"/>
      <c r="AI193" s="185"/>
      <c r="AJ193" s="184"/>
      <c r="AL193" s="180"/>
      <c r="AM193" s="181"/>
      <c r="AN193" s="181"/>
      <c r="AO193" s="306" t="s">
        <v>910</v>
      </c>
      <c r="AP193" s="306"/>
      <c r="AQ193" s="306"/>
      <c r="AR193" s="306"/>
      <c r="AS193" s="184"/>
      <c r="AT193" s="184"/>
      <c r="AU193" s="185"/>
      <c r="AV193" s="184"/>
      <c r="AX193" s="180"/>
      <c r="AY193" s="181"/>
      <c r="AZ193" s="181"/>
      <c r="BA193" s="306" t="s">
        <v>910</v>
      </c>
      <c r="BB193" s="306"/>
      <c r="BC193" s="306"/>
      <c r="BD193" s="306"/>
      <c r="BE193" s="184"/>
      <c r="BF193" s="184"/>
      <c r="BG193" s="185"/>
      <c r="BH193" s="184"/>
      <c r="BJ193" s="180"/>
      <c r="BK193" s="181"/>
      <c r="BL193" s="181"/>
      <c r="BM193" s="306" t="s">
        <v>910</v>
      </c>
      <c r="BN193" s="306"/>
      <c r="BO193" s="306"/>
      <c r="BP193" s="306"/>
      <c r="BQ193" s="184"/>
      <c r="BR193" s="184"/>
      <c r="BS193" s="185"/>
      <c r="BT193" s="184"/>
      <c r="BV193" s="180"/>
      <c r="BW193" s="181"/>
      <c r="BX193" s="181"/>
      <c r="BY193" s="306" t="s">
        <v>910</v>
      </c>
      <c r="BZ193" s="306"/>
      <c r="CA193" s="306"/>
      <c r="CB193" s="306"/>
      <c r="CC193" s="184"/>
      <c r="CD193" s="184"/>
      <c r="CE193" s="185"/>
      <c r="CF193" s="184"/>
      <c r="CH193" s="180"/>
      <c r="CI193" s="181"/>
      <c r="CJ193" s="181"/>
      <c r="CK193" s="306" t="s">
        <v>910</v>
      </c>
      <c r="CL193" s="306"/>
      <c r="CM193" s="306"/>
      <c r="CN193" s="306"/>
      <c r="CO193" s="184"/>
      <c r="CP193" s="184"/>
      <c r="CQ193" s="185"/>
      <c r="CR193" s="184"/>
      <c r="CT193" s="180"/>
      <c r="CU193" s="181"/>
      <c r="CV193" s="181"/>
      <c r="CW193" s="306" t="s">
        <v>910</v>
      </c>
      <c r="CX193" s="306"/>
      <c r="CY193" s="306"/>
      <c r="CZ193" s="306"/>
      <c r="DA193" s="184"/>
      <c r="DB193" s="184"/>
      <c r="DC193" s="185"/>
      <c r="DD193" s="184"/>
      <c r="DF193"/>
      <c r="DG193"/>
      <c r="DH193"/>
      <c r="DI193"/>
      <c r="DJ193"/>
      <c r="DK193"/>
      <c r="DL193"/>
      <c r="DM193"/>
      <c r="DN193"/>
      <c r="DO193"/>
      <c r="DP193" s="184"/>
      <c r="DR193"/>
      <c r="DS193"/>
      <c r="DT193"/>
      <c r="DU193"/>
      <c r="DV193"/>
      <c r="DW193"/>
      <c r="DX193"/>
      <c r="DY193"/>
      <c r="DZ193"/>
      <c r="EA193"/>
      <c r="EB193" s="184"/>
    </row>
    <row r="194" spans="2:132" s="179" customFormat="1" ht="4.5" customHeight="1">
      <c r="B194" s="186"/>
      <c r="C194" s="187"/>
      <c r="D194" s="187"/>
      <c r="E194" s="187"/>
      <c r="F194" s="187"/>
      <c r="G194" s="187"/>
      <c r="H194" s="187"/>
      <c r="I194" s="187"/>
      <c r="J194" s="187"/>
      <c r="K194" s="188"/>
      <c r="N194" s="186"/>
      <c r="O194" s="187"/>
      <c r="P194" s="187"/>
      <c r="Q194" s="187"/>
      <c r="R194" s="187"/>
      <c r="S194" s="187"/>
      <c r="T194" s="187"/>
      <c r="U194" s="187"/>
      <c r="V194" s="187"/>
      <c r="W194" s="188"/>
      <c r="Z194" s="186"/>
      <c r="AA194" s="187"/>
      <c r="AB194" s="187"/>
      <c r="AC194" s="187"/>
      <c r="AD194" s="187"/>
      <c r="AE194" s="187"/>
      <c r="AF194" s="187"/>
      <c r="AG194" s="187"/>
      <c r="AH194" s="187"/>
      <c r="AI194" s="188"/>
      <c r="AL194" s="186"/>
      <c r="AM194" s="187"/>
      <c r="AN194" s="187"/>
      <c r="AO194" s="187"/>
      <c r="AP194" s="187"/>
      <c r="AQ194" s="187"/>
      <c r="AR194" s="187"/>
      <c r="AS194" s="187"/>
      <c r="AT194" s="187"/>
      <c r="AU194" s="188"/>
      <c r="AX194" s="186"/>
      <c r="AY194" s="187"/>
      <c r="AZ194" s="187"/>
      <c r="BA194" s="187"/>
      <c r="BB194" s="187"/>
      <c r="BC194" s="187"/>
      <c r="BD194" s="187"/>
      <c r="BE194" s="187"/>
      <c r="BF194" s="187"/>
      <c r="BG194" s="188"/>
      <c r="BJ194" s="186"/>
      <c r="BK194" s="187"/>
      <c r="BL194" s="187"/>
      <c r="BM194" s="187"/>
      <c r="BN194" s="187"/>
      <c r="BO194" s="187"/>
      <c r="BP194" s="187"/>
      <c r="BQ194" s="187"/>
      <c r="BR194" s="187"/>
      <c r="BS194" s="188"/>
      <c r="BV194" s="186"/>
      <c r="BW194" s="187"/>
      <c r="BX194" s="187"/>
      <c r="BY194" s="187"/>
      <c r="BZ194" s="187"/>
      <c r="CA194" s="187"/>
      <c r="CB194" s="187"/>
      <c r="CC194" s="187"/>
      <c r="CD194" s="187"/>
      <c r="CE194" s="188"/>
      <c r="CH194" s="186"/>
      <c r="CI194" s="187"/>
      <c r="CJ194" s="187"/>
      <c r="CK194" s="187"/>
      <c r="CL194" s="187"/>
      <c r="CM194" s="187"/>
      <c r="CN194" s="187"/>
      <c r="CO194" s="187"/>
      <c r="CP194" s="187"/>
      <c r="CQ194" s="188"/>
      <c r="CT194" s="186"/>
      <c r="CU194" s="187"/>
      <c r="CV194" s="187"/>
      <c r="CW194" s="187"/>
      <c r="CX194" s="187"/>
      <c r="CY194" s="187"/>
      <c r="CZ194" s="187"/>
      <c r="DA194" s="187"/>
      <c r="DB194" s="187"/>
      <c r="DC194" s="188"/>
      <c r="DF194"/>
      <c r="DG194"/>
      <c r="DH194"/>
      <c r="DI194"/>
      <c r="DJ194"/>
      <c r="DK194"/>
      <c r="DL194"/>
      <c r="DM194"/>
      <c r="DN194"/>
      <c r="DO194"/>
      <c r="DR194"/>
      <c r="DS194"/>
      <c r="DT194"/>
      <c r="DU194"/>
      <c r="DV194"/>
      <c r="DW194"/>
      <c r="DX194"/>
      <c r="DY194"/>
      <c r="DZ194"/>
      <c r="EA194"/>
    </row>
    <row r="195" spans="2:132" s="179" customFormat="1" ht="5.25" customHeight="1">
      <c r="DF195"/>
      <c r="DG195"/>
      <c r="DH195"/>
      <c r="DI195"/>
      <c r="DJ195"/>
      <c r="DK195"/>
      <c r="DL195"/>
      <c r="DM195"/>
      <c r="DN195"/>
      <c r="DO195"/>
      <c r="DR195"/>
      <c r="DS195"/>
      <c r="DT195"/>
      <c r="DU195"/>
      <c r="DV195"/>
      <c r="DW195"/>
      <c r="DX195"/>
      <c r="DY195"/>
      <c r="DZ195"/>
      <c r="EA195"/>
    </row>
    <row r="196" spans="2:132" s="179" customFormat="1" ht="15" customHeight="1">
      <c r="B196" s="189">
        <v>1</v>
      </c>
      <c r="C196" s="307" t="s">
        <v>911</v>
      </c>
      <c r="D196" s="308"/>
      <c r="E196" s="309" t="s">
        <v>912</v>
      </c>
      <c r="F196" s="309" t="s">
        <v>913</v>
      </c>
      <c r="G196" s="309" t="s">
        <v>914</v>
      </c>
      <c r="H196" s="313" t="s">
        <v>915</v>
      </c>
      <c r="I196" s="313"/>
      <c r="J196" s="313" t="s">
        <v>916</v>
      </c>
      <c r="K196" s="313"/>
      <c r="N196" s="189">
        <v>2</v>
      </c>
      <c r="O196" s="307" t="s">
        <v>911</v>
      </c>
      <c r="P196" s="308"/>
      <c r="Q196" s="309" t="s">
        <v>912</v>
      </c>
      <c r="R196" s="309" t="s">
        <v>913</v>
      </c>
      <c r="S196" s="309" t="s">
        <v>914</v>
      </c>
      <c r="T196" s="313" t="s">
        <v>915</v>
      </c>
      <c r="U196" s="313"/>
      <c r="V196" s="313" t="s">
        <v>916</v>
      </c>
      <c r="W196" s="313"/>
      <c r="Z196" s="189">
        <v>3</v>
      </c>
      <c r="AA196" s="307" t="s">
        <v>911</v>
      </c>
      <c r="AB196" s="308"/>
      <c r="AC196" s="309" t="s">
        <v>912</v>
      </c>
      <c r="AD196" s="309" t="s">
        <v>913</v>
      </c>
      <c r="AE196" s="309" t="s">
        <v>914</v>
      </c>
      <c r="AF196" s="313" t="s">
        <v>915</v>
      </c>
      <c r="AG196" s="313"/>
      <c r="AH196" s="313" t="s">
        <v>916</v>
      </c>
      <c r="AI196" s="313"/>
      <c r="AL196" s="189">
        <v>4</v>
      </c>
      <c r="AM196" s="307" t="s">
        <v>911</v>
      </c>
      <c r="AN196" s="308"/>
      <c r="AO196" s="309" t="s">
        <v>912</v>
      </c>
      <c r="AP196" s="309" t="s">
        <v>913</v>
      </c>
      <c r="AQ196" s="309" t="s">
        <v>914</v>
      </c>
      <c r="AR196" s="313" t="s">
        <v>915</v>
      </c>
      <c r="AS196" s="313"/>
      <c r="AT196" s="313" t="s">
        <v>916</v>
      </c>
      <c r="AU196" s="313"/>
      <c r="AX196" s="189">
        <v>5</v>
      </c>
      <c r="AY196" s="307" t="s">
        <v>911</v>
      </c>
      <c r="AZ196" s="308"/>
      <c r="BA196" s="309" t="s">
        <v>912</v>
      </c>
      <c r="BB196" s="309" t="s">
        <v>913</v>
      </c>
      <c r="BC196" s="309" t="s">
        <v>914</v>
      </c>
      <c r="BD196" s="313" t="s">
        <v>915</v>
      </c>
      <c r="BE196" s="313"/>
      <c r="BF196" s="313" t="s">
        <v>916</v>
      </c>
      <c r="BG196" s="313"/>
      <c r="BJ196" s="189">
        <v>6</v>
      </c>
      <c r="BK196" s="307" t="s">
        <v>911</v>
      </c>
      <c r="BL196" s="308"/>
      <c r="BM196" s="309" t="s">
        <v>912</v>
      </c>
      <c r="BN196" s="309" t="s">
        <v>913</v>
      </c>
      <c r="BO196" s="309" t="s">
        <v>914</v>
      </c>
      <c r="BP196" s="313" t="s">
        <v>915</v>
      </c>
      <c r="BQ196" s="313"/>
      <c r="BR196" s="313" t="s">
        <v>916</v>
      </c>
      <c r="BS196" s="313"/>
      <c r="BV196" s="189">
        <v>7</v>
      </c>
      <c r="BW196" s="307" t="s">
        <v>911</v>
      </c>
      <c r="BX196" s="308"/>
      <c r="BY196" s="309" t="s">
        <v>912</v>
      </c>
      <c r="BZ196" s="309" t="s">
        <v>913</v>
      </c>
      <c r="CA196" s="309" t="s">
        <v>914</v>
      </c>
      <c r="CB196" s="313" t="s">
        <v>915</v>
      </c>
      <c r="CC196" s="313"/>
      <c r="CD196" s="313" t="s">
        <v>916</v>
      </c>
      <c r="CE196" s="313"/>
      <c r="CH196" s="189">
        <v>8</v>
      </c>
      <c r="CI196" s="307" t="s">
        <v>911</v>
      </c>
      <c r="CJ196" s="308"/>
      <c r="CK196" s="309" t="s">
        <v>912</v>
      </c>
      <c r="CL196" s="309" t="s">
        <v>913</v>
      </c>
      <c r="CM196" s="309" t="s">
        <v>914</v>
      </c>
      <c r="CN196" s="313" t="s">
        <v>915</v>
      </c>
      <c r="CO196" s="313"/>
      <c r="CP196" s="313" t="s">
        <v>916</v>
      </c>
      <c r="CQ196" s="313"/>
      <c r="CT196" s="189">
        <v>9</v>
      </c>
      <c r="CU196" s="307" t="s">
        <v>911</v>
      </c>
      <c r="CV196" s="308"/>
      <c r="CW196" s="309" t="s">
        <v>912</v>
      </c>
      <c r="CX196" s="309" t="s">
        <v>913</v>
      </c>
      <c r="CY196" s="309" t="s">
        <v>914</v>
      </c>
      <c r="CZ196" s="313" t="s">
        <v>915</v>
      </c>
      <c r="DA196" s="313"/>
      <c r="DB196" s="313" t="s">
        <v>916</v>
      </c>
      <c r="DC196" s="313"/>
      <c r="DF196"/>
      <c r="DG196"/>
      <c r="DH196"/>
      <c r="DI196"/>
      <c r="DJ196"/>
      <c r="DK196"/>
      <c r="DL196"/>
      <c r="DM196"/>
      <c r="DN196"/>
      <c r="DO196"/>
      <c r="DR196"/>
      <c r="DS196"/>
      <c r="DT196"/>
      <c r="DU196"/>
      <c r="DV196"/>
      <c r="DW196"/>
      <c r="DX196"/>
      <c r="DY196"/>
      <c r="DZ196"/>
      <c r="EA196"/>
    </row>
    <row r="197" spans="2:132" s="179" customFormat="1" ht="15" customHeight="1" thickBot="1">
      <c r="B197" s="315" t="s">
        <v>917</v>
      </c>
      <c r="C197" s="316"/>
      <c r="D197" s="190">
        <v>0.41666666666666669</v>
      </c>
      <c r="E197" s="310"/>
      <c r="F197" s="310"/>
      <c r="G197" s="310"/>
      <c r="H197" s="314"/>
      <c r="I197" s="314"/>
      <c r="J197" s="314"/>
      <c r="K197" s="314"/>
      <c r="N197" s="315" t="s">
        <v>917</v>
      </c>
      <c r="O197" s="316"/>
      <c r="P197" s="190">
        <v>0.4513888888888889</v>
      </c>
      <c r="Q197" s="310"/>
      <c r="R197" s="310"/>
      <c r="S197" s="310"/>
      <c r="T197" s="314"/>
      <c r="U197" s="314"/>
      <c r="V197" s="314"/>
      <c r="W197" s="314"/>
      <c r="Z197" s="315" t="s">
        <v>917</v>
      </c>
      <c r="AA197" s="316"/>
      <c r="AB197" s="190">
        <v>0.4861111111111111</v>
      </c>
      <c r="AC197" s="310"/>
      <c r="AD197" s="310"/>
      <c r="AE197" s="310"/>
      <c r="AF197" s="314"/>
      <c r="AG197" s="314"/>
      <c r="AH197" s="314"/>
      <c r="AI197" s="314"/>
      <c r="AL197" s="315" t="s">
        <v>917</v>
      </c>
      <c r="AM197" s="316"/>
      <c r="AN197" s="190">
        <v>0.52083333333333337</v>
      </c>
      <c r="AO197" s="310"/>
      <c r="AP197" s="310"/>
      <c r="AQ197" s="310"/>
      <c r="AR197" s="314"/>
      <c r="AS197" s="314"/>
      <c r="AT197" s="314"/>
      <c r="AU197" s="314"/>
      <c r="AX197" s="315" t="s">
        <v>917</v>
      </c>
      <c r="AY197" s="316"/>
      <c r="AZ197" s="190">
        <v>0.55555555555555558</v>
      </c>
      <c r="BA197" s="310"/>
      <c r="BB197" s="310"/>
      <c r="BC197" s="310"/>
      <c r="BD197" s="314"/>
      <c r="BE197" s="314"/>
      <c r="BF197" s="314"/>
      <c r="BG197" s="314"/>
      <c r="BJ197" s="315" t="s">
        <v>917</v>
      </c>
      <c r="BK197" s="316"/>
      <c r="BL197" s="190">
        <v>0.59027777777777779</v>
      </c>
      <c r="BM197" s="310"/>
      <c r="BN197" s="310"/>
      <c r="BO197" s="310"/>
      <c r="BP197" s="314"/>
      <c r="BQ197" s="314"/>
      <c r="BR197" s="314"/>
      <c r="BS197" s="314"/>
      <c r="BV197" s="315" t="s">
        <v>917</v>
      </c>
      <c r="BW197" s="316"/>
      <c r="BX197" s="190">
        <v>0.625</v>
      </c>
      <c r="BY197" s="310"/>
      <c r="BZ197" s="310"/>
      <c r="CA197" s="310"/>
      <c r="CB197" s="314"/>
      <c r="CC197" s="314"/>
      <c r="CD197" s="314"/>
      <c r="CE197" s="314"/>
      <c r="CH197" s="315" t="s">
        <v>917</v>
      </c>
      <c r="CI197" s="316"/>
      <c r="CJ197" s="190">
        <v>0.66666666666666663</v>
      </c>
      <c r="CK197" s="310"/>
      <c r="CL197" s="310"/>
      <c r="CM197" s="310"/>
      <c r="CN197" s="314"/>
      <c r="CO197" s="314"/>
      <c r="CP197" s="314"/>
      <c r="CQ197" s="314"/>
      <c r="CT197" s="315" t="s">
        <v>917</v>
      </c>
      <c r="CU197" s="316"/>
      <c r="CV197" s="190">
        <v>0.70833333333333337</v>
      </c>
      <c r="CW197" s="310"/>
      <c r="CX197" s="310"/>
      <c r="CY197" s="310"/>
      <c r="CZ197" s="314"/>
      <c r="DA197" s="314"/>
      <c r="DB197" s="314"/>
      <c r="DC197" s="314"/>
      <c r="DF197"/>
      <c r="DG197"/>
      <c r="DH197"/>
      <c r="DI197"/>
      <c r="DJ197"/>
      <c r="DK197"/>
      <c r="DL197"/>
      <c r="DM197"/>
      <c r="DN197"/>
      <c r="DO197"/>
      <c r="DR197"/>
      <c r="DS197"/>
      <c r="DT197"/>
      <c r="DU197"/>
      <c r="DV197"/>
      <c r="DW197"/>
      <c r="DX197"/>
      <c r="DY197"/>
      <c r="DZ197"/>
      <c r="EA197"/>
    </row>
    <row r="198" spans="2:132" s="196" customFormat="1" ht="24.75" customHeight="1" thickBot="1">
      <c r="B198" s="317" t="s">
        <v>918</v>
      </c>
      <c r="C198" s="318"/>
      <c r="D198" s="191" t="s">
        <v>936</v>
      </c>
      <c r="E198" s="192" t="str">
        <f>Turnisabato!C18</f>
        <v>Issy-les-Moulineaux</v>
      </c>
      <c r="F198" s="192" t="str">
        <f>Turnisabato!D18</f>
        <v>Torino 2009 2</v>
      </c>
      <c r="G198" s="192" t="str">
        <f>Turnisabato!G18</f>
        <v>Master Sanremo 2</v>
      </c>
      <c r="H198" s="194"/>
      <c r="I198" s="194"/>
      <c r="J198" s="194"/>
      <c r="K198" s="195"/>
      <c r="N198" s="317" t="s">
        <v>918</v>
      </c>
      <c r="O198" s="318"/>
      <c r="P198" s="191" t="s">
        <v>936</v>
      </c>
      <c r="Q198" s="192" t="str">
        <f>Turnisabato!C32</f>
        <v>Napoli Fighters</v>
      </c>
      <c r="R198" s="192" t="str">
        <f>Turnisabato!D32</f>
        <v>Master Sanremo 2</v>
      </c>
      <c r="S198" s="192" t="str">
        <f>Turnisabato!G32</f>
        <v>Torino 2009 2</v>
      </c>
      <c r="T198" s="194"/>
      <c r="U198" s="194"/>
      <c r="V198" s="194"/>
      <c r="W198" s="195"/>
      <c r="Z198" s="317" t="s">
        <v>918</v>
      </c>
      <c r="AA198" s="318"/>
      <c r="AB198" s="191" t="s">
        <v>936</v>
      </c>
      <c r="AC198" s="192" t="str">
        <f>Turnisabato!C46</f>
        <v>Stradivari</v>
      </c>
      <c r="AD198" s="192" t="str">
        <f>Turnisabato!D46</f>
        <v>Torino 2009 2</v>
      </c>
      <c r="AE198" s="192" t="str">
        <f>Turnisabato!G46</f>
        <v>Subbuteisti Carpi</v>
      </c>
      <c r="AF198" s="194"/>
      <c r="AG198" s="194"/>
      <c r="AH198" s="194"/>
      <c r="AI198" s="195"/>
      <c r="AL198" s="317" t="s">
        <v>918</v>
      </c>
      <c r="AM198" s="318"/>
      <c r="AN198" s="191" t="s">
        <v>936</v>
      </c>
      <c r="AO198" s="192" t="str">
        <f>Turnisabato!C60</f>
        <v>Virtus 4 Strade</v>
      </c>
      <c r="AP198" s="192" t="str">
        <f>Turnisabato!D60</f>
        <v>Master Sanremo 2</v>
      </c>
      <c r="AQ198" s="192" t="str">
        <f>Turnisabato!G60</f>
        <v>CT Aosta</v>
      </c>
      <c r="AR198" s="194"/>
      <c r="AS198" s="194"/>
      <c r="AT198" s="194"/>
      <c r="AU198" s="195"/>
      <c r="AX198" s="317" t="s">
        <v>918</v>
      </c>
      <c r="AY198" s="318"/>
      <c r="AZ198" s="191" t="s">
        <v>936</v>
      </c>
      <c r="BA198" s="192" t="str">
        <f>Turnisabato!C74</f>
        <v>Issy-les-Moulineaux</v>
      </c>
      <c r="BB198" s="192" t="str">
        <f>Turnisabato!D74</f>
        <v>Stradivari</v>
      </c>
      <c r="BC198" s="192" t="str">
        <f>Turnisabato!G74</f>
        <v>Flickers 2</v>
      </c>
      <c r="BD198" s="194"/>
      <c r="BE198" s="194"/>
      <c r="BF198" s="194"/>
      <c r="BG198" s="195"/>
      <c r="BJ198" s="317" t="s">
        <v>918</v>
      </c>
      <c r="BK198" s="318"/>
      <c r="BL198" s="191" t="s">
        <v>936</v>
      </c>
      <c r="BM198" s="192" t="str">
        <f>Turnisabato!C88</f>
        <v>Napoli Fighters</v>
      </c>
      <c r="BN198" s="192" t="str">
        <f>Turnisabato!D88</f>
        <v>Virtus 4 Strade</v>
      </c>
      <c r="BO198" s="192" t="str">
        <f>Turnisabato!G88</f>
        <v>Stradivari 2</v>
      </c>
      <c r="BP198" s="194"/>
      <c r="BQ198" s="194"/>
      <c r="BR198" s="194"/>
      <c r="BS198" s="195"/>
      <c r="BV198" s="317" t="s">
        <v>918</v>
      </c>
      <c r="BW198" s="318"/>
      <c r="BX198" s="191" t="s">
        <v>936</v>
      </c>
      <c r="BY198" s="192" t="str">
        <f>Turnisabato!C102</f>
        <v>Biella 91</v>
      </c>
      <c r="BZ198" s="192" t="str">
        <f>Turnisabato!D102</f>
        <v>Torino 2009 2</v>
      </c>
      <c r="CA198" s="192" t="str">
        <f>Turnisabato!G102</f>
        <v>TFC Mattersburg</v>
      </c>
      <c r="CB198" s="194"/>
      <c r="CC198" s="194"/>
      <c r="CD198" s="194"/>
      <c r="CE198" s="195"/>
      <c r="CH198" s="317" t="s">
        <v>918</v>
      </c>
      <c r="CI198" s="318"/>
      <c r="CJ198" s="191" t="s">
        <v>936</v>
      </c>
      <c r="CK198" s="192" t="str">
        <f>Turnisabato!C116</f>
        <v>Master Sanremo</v>
      </c>
      <c r="CL198" s="193" t="str">
        <f>Turnisabato!D116</f>
        <v>Issy-les-Moulineaux</v>
      </c>
      <c r="CM198" s="192" t="str">
        <f>Turnisabato!G116</f>
        <v>CT Aosta</v>
      </c>
      <c r="CN198" s="194"/>
      <c r="CO198" s="194"/>
      <c r="CP198" s="194"/>
      <c r="CQ198" s="195"/>
      <c r="CT198" s="317" t="s">
        <v>918</v>
      </c>
      <c r="CU198" s="318"/>
      <c r="CV198" s="191" t="s">
        <v>936</v>
      </c>
      <c r="CW198" s="192" t="str">
        <f>Turnisabato!C130</f>
        <v>Foggia</v>
      </c>
      <c r="CX198" s="192" t="str">
        <f>Turnisabato!D130</f>
        <v>Biella 91</v>
      </c>
      <c r="CY198" s="192" t="str">
        <f>Turnisabato!G130</f>
        <v>Master Sanremo</v>
      </c>
      <c r="CZ198" s="194"/>
      <c r="DA198" s="194"/>
      <c r="DB198" s="194"/>
      <c r="DC198" s="195"/>
      <c r="DF198" s="203"/>
      <c r="DG198" s="203"/>
      <c r="DH198" s="203"/>
      <c r="DI198" s="203"/>
      <c r="DJ198" s="203"/>
      <c r="DK198" s="203"/>
      <c r="DL198" s="203"/>
      <c r="DM198" s="203"/>
      <c r="DN198" s="203"/>
      <c r="DO198" s="203"/>
      <c r="DR198" s="203"/>
      <c r="DS198" s="203"/>
      <c r="DT198" s="203"/>
      <c r="DU198" s="203"/>
      <c r="DV198" s="203"/>
      <c r="DW198" s="203"/>
      <c r="DX198" s="203"/>
      <c r="DY198" s="203"/>
      <c r="DZ198" s="203"/>
      <c r="EA198" s="203"/>
    </row>
    <row r="199" spans="2:132" s="181" customFormat="1" ht="6" customHeight="1">
      <c r="B199" s="197"/>
      <c r="C199" s="197"/>
      <c r="D199" s="198"/>
      <c r="E199" s="199"/>
      <c r="F199" s="199"/>
      <c r="G199" s="199"/>
      <c r="N199" s="197"/>
      <c r="O199" s="197"/>
      <c r="P199" s="198"/>
      <c r="Q199" s="199"/>
      <c r="R199" s="199"/>
      <c r="S199" s="199"/>
      <c r="Z199" s="197"/>
      <c r="AA199" s="197"/>
      <c r="AB199" s="198"/>
      <c r="AC199" s="199"/>
      <c r="AD199" s="199"/>
      <c r="AE199" s="199"/>
      <c r="AL199" s="197"/>
      <c r="AM199" s="197"/>
      <c r="AN199" s="198"/>
      <c r="AO199" s="199"/>
      <c r="AP199" s="199"/>
      <c r="AQ199" s="199"/>
      <c r="AX199" s="197"/>
      <c r="AY199" s="197"/>
      <c r="AZ199" s="198"/>
      <c r="BA199" s="199"/>
      <c r="BB199" s="199"/>
      <c r="BC199" s="199"/>
      <c r="BJ199" s="197"/>
      <c r="BK199" s="197"/>
      <c r="BL199" s="198"/>
      <c r="BM199" s="199"/>
      <c r="BN199" s="199"/>
      <c r="BO199" s="199"/>
      <c r="BV199" s="197"/>
      <c r="BW199" s="197"/>
      <c r="BX199" s="198"/>
      <c r="BY199" s="199"/>
      <c r="BZ199" s="199"/>
      <c r="CA199" s="199"/>
      <c r="CH199" s="197"/>
      <c r="CI199" s="197"/>
      <c r="CJ199" s="198"/>
      <c r="CK199" s="199"/>
      <c r="CL199" s="199"/>
      <c r="CM199" s="199"/>
      <c r="CT199" s="197"/>
      <c r="CU199" s="197"/>
      <c r="CV199" s="198"/>
      <c r="CW199" s="199"/>
      <c r="CX199" s="199"/>
      <c r="CY199" s="199"/>
      <c r="DF199"/>
      <c r="DG199"/>
      <c r="DH199"/>
      <c r="DI199"/>
      <c r="DJ199"/>
      <c r="DK199"/>
      <c r="DL199"/>
      <c r="DM199"/>
      <c r="DN199"/>
      <c r="DO199"/>
      <c r="DR199"/>
      <c r="DS199"/>
      <c r="DT199"/>
      <c r="DU199"/>
      <c r="DV199"/>
      <c r="DW199"/>
      <c r="DX199"/>
      <c r="DY199"/>
      <c r="DZ199"/>
      <c r="EA199"/>
    </row>
    <row r="200" spans="2:132" s="179" customFormat="1" ht="21.75" customHeight="1">
      <c r="B200" s="319" t="s">
        <v>920</v>
      </c>
      <c r="C200" s="319"/>
      <c r="D200" s="319"/>
      <c r="E200" s="200"/>
      <c r="F200" s="200"/>
      <c r="G200" s="200"/>
      <c r="H200" s="200"/>
      <c r="I200" s="200"/>
      <c r="J200" s="200"/>
      <c r="K200" s="200"/>
      <c r="N200" s="319" t="s">
        <v>920</v>
      </c>
      <c r="O200" s="319"/>
      <c r="P200" s="319"/>
      <c r="Q200" s="200"/>
      <c r="R200" s="200"/>
      <c r="S200" s="200"/>
      <c r="T200" s="200"/>
      <c r="U200" s="200"/>
      <c r="V200" s="200"/>
      <c r="W200" s="200"/>
      <c r="Z200" s="319" t="s">
        <v>920</v>
      </c>
      <c r="AA200" s="319"/>
      <c r="AB200" s="319"/>
      <c r="AC200" s="200"/>
      <c r="AD200" s="200"/>
      <c r="AE200" s="200"/>
      <c r="AF200" s="200"/>
      <c r="AG200" s="200"/>
      <c r="AH200" s="200"/>
      <c r="AI200" s="200"/>
      <c r="AL200" s="319" t="s">
        <v>920</v>
      </c>
      <c r="AM200" s="319"/>
      <c r="AN200" s="319"/>
      <c r="AO200" s="200"/>
      <c r="AP200" s="200"/>
      <c r="AQ200" s="200"/>
      <c r="AR200" s="200"/>
      <c r="AS200" s="200"/>
      <c r="AT200" s="200"/>
      <c r="AU200" s="200"/>
      <c r="AX200" s="319" t="s">
        <v>920</v>
      </c>
      <c r="AY200" s="319"/>
      <c r="AZ200" s="319"/>
      <c r="BA200" s="200"/>
      <c r="BB200" s="200"/>
      <c r="BC200" s="200"/>
      <c r="BD200" s="200"/>
      <c r="BE200" s="200"/>
      <c r="BF200" s="200"/>
      <c r="BG200" s="200"/>
      <c r="BJ200" s="319" t="s">
        <v>920</v>
      </c>
      <c r="BK200" s="319"/>
      <c r="BL200" s="319"/>
      <c r="BM200" s="200"/>
      <c r="BN200" s="200"/>
      <c r="BO200" s="200"/>
      <c r="BP200" s="200"/>
      <c r="BQ200" s="200"/>
      <c r="BR200" s="200"/>
      <c r="BS200" s="200"/>
      <c r="BV200" s="319" t="s">
        <v>920</v>
      </c>
      <c r="BW200" s="319"/>
      <c r="BX200" s="319"/>
      <c r="BY200" s="200"/>
      <c r="BZ200" s="200"/>
      <c r="CA200" s="200"/>
      <c r="CB200" s="200"/>
      <c r="CC200" s="200"/>
      <c r="CD200" s="200"/>
      <c r="CE200" s="200"/>
      <c r="CH200" s="319" t="s">
        <v>920</v>
      </c>
      <c r="CI200" s="319"/>
      <c r="CJ200" s="319"/>
      <c r="CK200" s="200"/>
      <c r="CL200" s="200"/>
      <c r="CM200" s="200"/>
      <c r="CN200" s="200"/>
      <c r="CO200" s="200"/>
      <c r="CP200" s="200"/>
      <c r="CQ200" s="200"/>
      <c r="CT200" s="319" t="s">
        <v>920</v>
      </c>
      <c r="CU200" s="319"/>
      <c r="CV200" s="319"/>
      <c r="CW200" s="200"/>
      <c r="CX200" s="200"/>
      <c r="CY200" s="200"/>
      <c r="CZ200" s="200"/>
      <c r="DA200" s="200"/>
      <c r="DB200" s="200"/>
      <c r="DC200" s="200"/>
      <c r="DF200"/>
      <c r="DG200"/>
      <c r="DH200"/>
      <c r="DI200"/>
      <c r="DJ200"/>
      <c r="DK200"/>
      <c r="DL200"/>
      <c r="DM200"/>
      <c r="DN200"/>
      <c r="DO200"/>
      <c r="DR200"/>
      <c r="DS200"/>
      <c r="DT200"/>
      <c r="DU200"/>
      <c r="DV200"/>
      <c r="DW200"/>
      <c r="DX200"/>
      <c r="DY200"/>
      <c r="DZ200"/>
      <c r="EA200"/>
    </row>
    <row r="201" spans="2:132" s="179" customFormat="1" ht="21.75" customHeight="1">
      <c r="B201" s="319" t="s">
        <v>921</v>
      </c>
      <c r="C201" s="319"/>
      <c r="D201" s="319"/>
      <c r="E201" s="200"/>
      <c r="F201" s="200"/>
      <c r="G201" s="200"/>
      <c r="H201" s="200"/>
      <c r="I201" s="200"/>
      <c r="J201" s="200"/>
      <c r="K201" s="200"/>
      <c r="N201" s="319" t="s">
        <v>921</v>
      </c>
      <c r="O201" s="319"/>
      <c r="P201" s="319"/>
      <c r="Q201" s="200"/>
      <c r="R201" s="200"/>
      <c r="S201" s="200"/>
      <c r="T201" s="200"/>
      <c r="U201" s="200"/>
      <c r="V201" s="200"/>
      <c r="W201" s="200"/>
      <c r="Z201" s="319" t="s">
        <v>921</v>
      </c>
      <c r="AA201" s="319"/>
      <c r="AB201" s="319"/>
      <c r="AC201" s="200"/>
      <c r="AD201" s="200"/>
      <c r="AE201" s="200"/>
      <c r="AF201" s="200"/>
      <c r="AG201" s="200"/>
      <c r="AH201" s="200"/>
      <c r="AI201" s="200"/>
      <c r="AL201" s="319" t="s">
        <v>921</v>
      </c>
      <c r="AM201" s="319"/>
      <c r="AN201" s="319"/>
      <c r="AO201" s="200"/>
      <c r="AP201" s="200"/>
      <c r="AQ201" s="200"/>
      <c r="AR201" s="200"/>
      <c r="AS201" s="200"/>
      <c r="AT201" s="200"/>
      <c r="AU201" s="200"/>
      <c r="AX201" s="319" t="s">
        <v>921</v>
      </c>
      <c r="AY201" s="319"/>
      <c r="AZ201" s="319"/>
      <c r="BA201" s="200"/>
      <c r="BB201" s="200"/>
      <c r="BC201" s="200"/>
      <c r="BD201" s="200"/>
      <c r="BE201" s="200"/>
      <c r="BF201" s="200"/>
      <c r="BG201" s="200"/>
      <c r="BJ201" s="319" t="s">
        <v>921</v>
      </c>
      <c r="BK201" s="319"/>
      <c r="BL201" s="319"/>
      <c r="BM201" s="200"/>
      <c r="BN201" s="200"/>
      <c r="BO201" s="200"/>
      <c r="BP201" s="200"/>
      <c r="BQ201" s="200"/>
      <c r="BR201" s="200"/>
      <c r="BS201" s="200"/>
      <c r="BV201" s="319" t="s">
        <v>921</v>
      </c>
      <c r="BW201" s="319"/>
      <c r="BX201" s="319"/>
      <c r="BY201" s="200"/>
      <c r="BZ201" s="200"/>
      <c r="CA201" s="200"/>
      <c r="CB201" s="200"/>
      <c r="CC201" s="200"/>
      <c r="CD201" s="200"/>
      <c r="CE201" s="200"/>
      <c r="CH201" s="319" t="s">
        <v>921</v>
      </c>
      <c r="CI201" s="319"/>
      <c r="CJ201" s="319"/>
      <c r="CK201" s="200"/>
      <c r="CL201" s="200"/>
      <c r="CM201" s="200"/>
      <c r="CN201" s="200"/>
      <c r="CO201" s="200"/>
      <c r="CP201" s="200"/>
      <c r="CQ201" s="200"/>
      <c r="CT201" s="319" t="s">
        <v>921</v>
      </c>
      <c r="CU201" s="319"/>
      <c r="CV201" s="319"/>
      <c r="CW201" s="200"/>
      <c r="CX201" s="200"/>
      <c r="CY201" s="200"/>
      <c r="CZ201" s="200"/>
      <c r="DA201" s="200"/>
      <c r="DB201" s="200"/>
      <c r="DC201" s="200"/>
      <c r="DF201"/>
      <c r="DG201"/>
      <c r="DH201"/>
      <c r="DI201"/>
      <c r="DJ201"/>
      <c r="DK201"/>
      <c r="DL201"/>
      <c r="DM201"/>
      <c r="DN201"/>
      <c r="DO201"/>
      <c r="DR201"/>
      <c r="DS201"/>
      <c r="DT201"/>
      <c r="DU201"/>
      <c r="DV201"/>
      <c r="DW201"/>
      <c r="DX201"/>
      <c r="DY201"/>
      <c r="DZ201"/>
      <c r="EA201"/>
    </row>
    <row r="202" spans="2:132" s="179" customFormat="1" ht="21.75" customHeight="1">
      <c r="B202" s="319" t="s">
        <v>922</v>
      </c>
      <c r="C202" s="319"/>
      <c r="D202" s="319"/>
      <c r="E202" s="200"/>
      <c r="F202" s="200"/>
      <c r="G202" s="200"/>
      <c r="H202" s="200"/>
      <c r="I202" s="200"/>
      <c r="J202" s="200"/>
      <c r="K202" s="200"/>
      <c r="N202" s="319" t="s">
        <v>922</v>
      </c>
      <c r="O202" s="319"/>
      <c r="P202" s="319"/>
      <c r="Q202" s="200"/>
      <c r="R202" s="200"/>
      <c r="S202" s="200"/>
      <c r="T202" s="200"/>
      <c r="U202" s="200"/>
      <c r="V202" s="200"/>
      <c r="W202" s="200"/>
      <c r="Z202" s="319" t="s">
        <v>922</v>
      </c>
      <c r="AA202" s="319"/>
      <c r="AB202" s="319"/>
      <c r="AC202" s="200"/>
      <c r="AD202" s="200"/>
      <c r="AE202" s="200"/>
      <c r="AF202" s="200"/>
      <c r="AG202" s="200"/>
      <c r="AH202" s="200"/>
      <c r="AI202" s="200"/>
      <c r="AL202" s="319" t="s">
        <v>922</v>
      </c>
      <c r="AM202" s="319"/>
      <c r="AN202" s="319"/>
      <c r="AO202" s="200"/>
      <c r="AP202" s="200"/>
      <c r="AQ202" s="200"/>
      <c r="AR202" s="200"/>
      <c r="AS202" s="200"/>
      <c r="AT202" s="200"/>
      <c r="AU202" s="200"/>
      <c r="AX202" s="319" t="s">
        <v>922</v>
      </c>
      <c r="AY202" s="319"/>
      <c r="AZ202" s="319"/>
      <c r="BA202" s="200"/>
      <c r="BB202" s="200"/>
      <c r="BC202" s="200"/>
      <c r="BD202" s="200"/>
      <c r="BE202" s="200"/>
      <c r="BF202" s="200"/>
      <c r="BG202" s="200"/>
      <c r="BJ202" s="319" t="s">
        <v>922</v>
      </c>
      <c r="BK202" s="319"/>
      <c r="BL202" s="319"/>
      <c r="BM202" s="200"/>
      <c r="BN202" s="200"/>
      <c r="BO202" s="200"/>
      <c r="BP202" s="200"/>
      <c r="BQ202" s="200"/>
      <c r="BR202" s="200"/>
      <c r="BS202" s="200"/>
      <c r="BV202" s="319" t="s">
        <v>922</v>
      </c>
      <c r="BW202" s="319"/>
      <c r="BX202" s="319"/>
      <c r="BY202" s="200"/>
      <c r="BZ202" s="200"/>
      <c r="CA202" s="200"/>
      <c r="CB202" s="200"/>
      <c r="CC202" s="200"/>
      <c r="CD202" s="200"/>
      <c r="CE202" s="200"/>
      <c r="CH202" s="319" t="s">
        <v>922</v>
      </c>
      <c r="CI202" s="319"/>
      <c r="CJ202" s="319"/>
      <c r="CK202" s="200"/>
      <c r="CL202" s="200"/>
      <c r="CM202" s="200"/>
      <c r="CN202" s="200"/>
      <c r="CO202" s="200"/>
      <c r="CP202" s="200"/>
      <c r="CQ202" s="200"/>
      <c r="CT202" s="319" t="s">
        <v>922</v>
      </c>
      <c r="CU202" s="319"/>
      <c r="CV202" s="319"/>
      <c r="CW202" s="200"/>
      <c r="CX202" s="200"/>
      <c r="CY202" s="200"/>
      <c r="CZ202" s="200"/>
      <c r="DA202" s="200"/>
      <c r="DB202" s="200"/>
      <c r="DC202" s="200"/>
      <c r="DF202"/>
      <c r="DG202"/>
      <c r="DH202"/>
      <c r="DI202"/>
      <c r="DJ202"/>
      <c r="DK202"/>
      <c r="DL202"/>
      <c r="DM202"/>
      <c r="DN202"/>
      <c r="DO202"/>
      <c r="DR202"/>
      <c r="DS202"/>
      <c r="DT202"/>
      <c r="DU202"/>
      <c r="DV202"/>
      <c r="DW202"/>
      <c r="DX202"/>
      <c r="DY202"/>
      <c r="DZ202"/>
      <c r="EA202"/>
    </row>
    <row r="203" spans="2:132" s="179" customFormat="1" ht="21.75" customHeight="1">
      <c r="B203" s="319" t="s">
        <v>923</v>
      </c>
      <c r="C203" s="319"/>
      <c r="D203" s="319"/>
      <c r="E203" s="200"/>
      <c r="F203" s="200"/>
      <c r="G203" s="200"/>
      <c r="H203" s="200"/>
      <c r="I203" s="200"/>
      <c r="J203" s="200"/>
      <c r="K203" s="200"/>
      <c r="N203" s="319" t="s">
        <v>923</v>
      </c>
      <c r="O203" s="319"/>
      <c r="P203" s="319"/>
      <c r="Q203" s="200"/>
      <c r="R203" s="200"/>
      <c r="S203" s="200"/>
      <c r="T203" s="200"/>
      <c r="U203" s="200"/>
      <c r="V203" s="200"/>
      <c r="W203" s="200"/>
      <c r="Z203" s="319" t="s">
        <v>923</v>
      </c>
      <c r="AA203" s="319"/>
      <c r="AB203" s="319"/>
      <c r="AC203" s="200"/>
      <c r="AD203" s="200"/>
      <c r="AE203" s="200"/>
      <c r="AF203" s="200"/>
      <c r="AG203" s="200"/>
      <c r="AH203" s="200"/>
      <c r="AI203" s="200"/>
      <c r="AL203" s="319" t="s">
        <v>923</v>
      </c>
      <c r="AM203" s="319"/>
      <c r="AN203" s="319"/>
      <c r="AO203" s="200"/>
      <c r="AP203" s="200"/>
      <c r="AQ203" s="200"/>
      <c r="AR203" s="200"/>
      <c r="AS203" s="200"/>
      <c r="AT203" s="200"/>
      <c r="AU203" s="200"/>
      <c r="AX203" s="319" t="s">
        <v>923</v>
      </c>
      <c r="AY203" s="319"/>
      <c r="AZ203" s="319"/>
      <c r="BA203" s="200"/>
      <c r="BB203" s="200"/>
      <c r="BC203" s="200"/>
      <c r="BD203" s="200"/>
      <c r="BE203" s="200"/>
      <c r="BF203" s="200"/>
      <c r="BG203" s="200"/>
      <c r="BJ203" s="319" t="s">
        <v>923</v>
      </c>
      <c r="BK203" s="319"/>
      <c r="BL203" s="319"/>
      <c r="BM203" s="200"/>
      <c r="BN203" s="200"/>
      <c r="BO203" s="200"/>
      <c r="BP203" s="200"/>
      <c r="BQ203" s="200"/>
      <c r="BR203" s="200"/>
      <c r="BS203" s="200"/>
      <c r="BV203" s="319" t="s">
        <v>923</v>
      </c>
      <c r="BW203" s="319"/>
      <c r="BX203" s="319"/>
      <c r="BY203" s="200"/>
      <c r="BZ203" s="200"/>
      <c r="CA203" s="200"/>
      <c r="CB203" s="200"/>
      <c r="CC203" s="200"/>
      <c r="CD203" s="200"/>
      <c r="CE203" s="200"/>
      <c r="CH203" s="319" t="s">
        <v>923</v>
      </c>
      <c r="CI203" s="319"/>
      <c r="CJ203" s="319"/>
      <c r="CK203" s="200"/>
      <c r="CL203" s="200"/>
      <c r="CM203" s="200"/>
      <c r="CN203" s="200"/>
      <c r="CO203" s="200"/>
      <c r="CP203" s="200"/>
      <c r="CQ203" s="200"/>
      <c r="CT203" s="319" t="s">
        <v>923</v>
      </c>
      <c r="CU203" s="319"/>
      <c r="CV203" s="319"/>
      <c r="CW203" s="200"/>
      <c r="CX203" s="200"/>
      <c r="CY203" s="200"/>
      <c r="CZ203" s="200"/>
      <c r="DA203" s="200"/>
      <c r="DB203" s="200"/>
      <c r="DC203" s="200"/>
      <c r="DF203"/>
      <c r="DG203"/>
      <c r="DH203"/>
      <c r="DI203"/>
      <c r="DJ203"/>
      <c r="DK203"/>
      <c r="DL203"/>
      <c r="DM203"/>
      <c r="DN203"/>
      <c r="DO203"/>
      <c r="DR203"/>
      <c r="DS203"/>
      <c r="DT203"/>
      <c r="DU203"/>
      <c r="DV203"/>
      <c r="DW203"/>
      <c r="DX203"/>
      <c r="DY203"/>
      <c r="DZ203"/>
      <c r="EA203"/>
    </row>
    <row r="204" spans="2:132" s="181" customFormat="1" ht="6" customHeight="1">
      <c r="B204" s="197"/>
      <c r="C204" s="197"/>
      <c r="D204" s="197"/>
      <c r="N204" s="197"/>
      <c r="O204" s="197"/>
      <c r="P204" s="197"/>
      <c r="Z204" s="197"/>
      <c r="AA204" s="197"/>
      <c r="AB204" s="197"/>
      <c r="AL204" s="197"/>
      <c r="AM204" s="197"/>
      <c r="AN204" s="197"/>
      <c r="AX204" s="197"/>
      <c r="AY204" s="197"/>
      <c r="AZ204" s="197"/>
      <c r="BJ204" s="197"/>
      <c r="BK204" s="197"/>
      <c r="BL204" s="197"/>
      <c r="BV204" s="197"/>
      <c r="BW204" s="197"/>
      <c r="BX204" s="197"/>
      <c r="CH204" s="197"/>
      <c r="CI204" s="197"/>
      <c r="CJ204" s="197"/>
      <c r="CT204" s="197"/>
      <c r="CU204" s="197"/>
      <c r="CV204" s="197"/>
      <c r="DF204"/>
      <c r="DG204"/>
      <c r="DH204"/>
      <c r="DI204"/>
      <c r="DJ204"/>
      <c r="DK204"/>
      <c r="DL204"/>
      <c r="DM204"/>
      <c r="DN204"/>
      <c r="DO204"/>
      <c r="DR204"/>
      <c r="DS204"/>
      <c r="DT204"/>
      <c r="DU204"/>
      <c r="DV204"/>
      <c r="DW204"/>
      <c r="DX204"/>
      <c r="DY204"/>
      <c r="DZ204"/>
      <c r="EA204"/>
    </row>
    <row r="205" spans="2:132" s="179" customFormat="1" ht="21.75" customHeight="1">
      <c r="B205" s="319" t="s">
        <v>924</v>
      </c>
      <c r="C205" s="319"/>
      <c r="D205" s="319"/>
      <c r="E205" s="200"/>
      <c r="F205" s="200"/>
      <c r="G205" s="200"/>
      <c r="H205" s="320"/>
      <c r="I205" s="320"/>
      <c r="J205" s="320"/>
      <c r="K205" s="320"/>
      <c r="N205" s="319" t="s">
        <v>924</v>
      </c>
      <c r="O205" s="319"/>
      <c r="P205" s="319"/>
      <c r="Q205" s="200"/>
      <c r="R205" s="200"/>
      <c r="S205" s="200"/>
      <c r="T205" s="320"/>
      <c r="U205" s="320"/>
      <c r="V205" s="320"/>
      <c r="W205" s="320"/>
      <c r="Z205" s="319" t="s">
        <v>924</v>
      </c>
      <c r="AA205" s="319"/>
      <c r="AB205" s="319"/>
      <c r="AC205" s="200"/>
      <c r="AD205" s="200"/>
      <c r="AE205" s="200"/>
      <c r="AF205" s="320"/>
      <c r="AG205" s="320"/>
      <c r="AH205" s="320"/>
      <c r="AI205" s="320"/>
      <c r="AL205" s="319" t="s">
        <v>924</v>
      </c>
      <c r="AM205" s="319"/>
      <c r="AN205" s="319"/>
      <c r="AO205" s="200"/>
      <c r="AP205" s="200"/>
      <c r="AQ205" s="200"/>
      <c r="AR205" s="320"/>
      <c r="AS205" s="320"/>
      <c r="AT205" s="320"/>
      <c r="AU205" s="320"/>
      <c r="AX205" s="319" t="s">
        <v>924</v>
      </c>
      <c r="AY205" s="319"/>
      <c r="AZ205" s="319"/>
      <c r="BA205" s="200"/>
      <c r="BB205" s="200"/>
      <c r="BC205" s="200"/>
      <c r="BD205" s="320"/>
      <c r="BE205" s="320"/>
      <c r="BF205" s="320"/>
      <c r="BG205" s="320"/>
      <c r="BJ205" s="319" t="s">
        <v>924</v>
      </c>
      <c r="BK205" s="319"/>
      <c r="BL205" s="319"/>
      <c r="BM205" s="200"/>
      <c r="BN205" s="200"/>
      <c r="BO205" s="200"/>
      <c r="BP205" s="320"/>
      <c r="BQ205" s="320"/>
      <c r="BR205" s="320"/>
      <c r="BS205" s="320"/>
      <c r="BV205" s="319" t="s">
        <v>924</v>
      </c>
      <c r="BW205" s="319"/>
      <c r="BX205" s="319"/>
      <c r="BY205" s="200"/>
      <c r="BZ205" s="200"/>
      <c r="CA205" s="200"/>
      <c r="CB205" s="320"/>
      <c r="CC205" s="320"/>
      <c r="CD205" s="320"/>
      <c r="CE205" s="320"/>
      <c r="CH205" s="319" t="s">
        <v>924</v>
      </c>
      <c r="CI205" s="319"/>
      <c r="CJ205" s="319"/>
      <c r="CK205" s="200"/>
      <c r="CL205" s="200"/>
      <c r="CM205" s="200"/>
      <c r="CN205" s="320"/>
      <c r="CO205" s="320"/>
      <c r="CP205" s="320"/>
      <c r="CQ205" s="320"/>
      <c r="CT205" s="319" t="s">
        <v>924</v>
      </c>
      <c r="CU205" s="319"/>
      <c r="CV205" s="319"/>
      <c r="CW205" s="200"/>
      <c r="CX205" s="200"/>
      <c r="CY205" s="200"/>
      <c r="CZ205" s="320"/>
      <c r="DA205" s="320"/>
      <c r="DB205" s="320"/>
      <c r="DC205" s="320"/>
      <c r="DF205"/>
      <c r="DG205"/>
      <c r="DH205"/>
      <c r="DI205"/>
      <c r="DJ205"/>
      <c r="DK205"/>
      <c r="DL205"/>
      <c r="DM205"/>
      <c r="DN205"/>
      <c r="DO205"/>
      <c r="DR205"/>
      <c r="DS205"/>
      <c r="DT205"/>
      <c r="DU205"/>
      <c r="DV205"/>
      <c r="DW205"/>
      <c r="DX205"/>
      <c r="DY205"/>
      <c r="DZ205"/>
      <c r="EA205"/>
    </row>
    <row r="206" spans="2:132" s="179" customFormat="1" ht="21.75" customHeight="1">
      <c r="B206" s="319" t="s">
        <v>925</v>
      </c>
      <c r="C206" s="319"/>
      <c r="D206" s="319"/>
      <c r="E206" s="200"/>
      <c r="F206" s="200"/>
      <c r="G206" s="200"/>
      <c r="H206" s="320"/>
      <c r="I206" s="320"/>
      <c r="J206" s="320"/>
      <c r="K206" s="320"/>
      <c r="N206" s="319" t="s">
        <v>925</v>
      </c>
      <c r="O206" s="319"/>
      <c r="P206" s="319"/>
      <c r="Q206" s="200"/>
      <c r="R206" s="200"/>
      <c r="S206" s="200"/>
      <c r="T206" s="320"/>
      <c r="U206" s="320"/>
      <c r="V206" s="320"/>
      <c r="W206" s="320"/>
      <c r="Z206" s="319" t="s">
        <v>925</v>
      </c>
      <c r="AA206" s="319"/>
      <c r="AB206" s="319"/>
      <c r="AC206" s="200"/>
      <c r="AD206" s="200"/>
      <c r="AE206" s="200"/>
      <c r="AF206" s="320"/>
      <c r="AG206" s="320"/>
      <c r="AH206" s="320"/>
      <c r="AI206" s="320"/>
      <c r="AL206" s="319" t="s">
        <v>925</v>
      </c>
      <c r="AM206" s="319"/>
      <c r="AN206" s="319"/>
      <c r="AO206" s="200"/>
      <c r="AP206" s="200"/>
      <c r="AQ206" s="200"/>
      <c r="AR206" s="320"/>
      <c r="AS206" s="320"/>
      <c r="AT206" s="320"/>
      <c r="AU206" s="320"/>
      <c r="AX206" s="319" t="s">
        <v>925</v>
      </c>
      <c r="AY206" s="319"/>
      <c r="AZ206" s="319"/>
      <c r="BA206" s="200"/>
      <c r="BB206" s="200"/>
      <c r="BC206" s="200"/>
      <c r="BD206" s="320"/>
      <c r="BE206" s="320"/>
      <c r="BF206" s="320"/>
      <c r="BG206" s="320"/>
      <c r="BJ206" s="319" t="s">
        <v>925</v>
      </c>
      <c r="BK206" s="319"/>
      <c r="BL206" s="319"/>
      <c r="BM206" s="200"/>
      <c r="BN206" s="200"/>
      <c r="BO206" s="200"/>
      <c r="BP206" s="320"/>
      <c r="BQ206" s="320"/>
      <c r="BR206" s="320"/>
      <c r="BS206" s="320"/>
      <c r="BV206" s="319" t="s">
        <v>925</v>
      </c>
      <c r="BW206" s="319"/>
      <c r="BX206" s="319"/>
      <c r="BY206" s="200"/>
      <c r="BZ206" s="200"/>
      <c r="CA206" s="200"/>
      <c r="CB206" s="320"/>
      <c r="CC206" s="320"/>
      <c r="CD206" s="320"/>
      <c r="CE206" s="320"/>
      <c r="CH206" s="319" t="s">
        <v>925</v>
      </c>
      <c r="CI206" s="319"/>
      <c r="CJ206" s="319"/>
      <c r="CK206" s="200"/>
      <c r="CL206" s="200"/>
      <c r="CM206" s="200"/>
      <c r="CN206" s="320"/>
      <c r="CO206" s="320"/>
      <c r="CP206" s="320"/>
      <c r="CQ206" s="320"/>
      <c r="CT206" s="319" t="s">
        <v>925</v>
      </c>
      <c r="CU206" s="319"/>
      <c r="CV206" s="319"/>
      <c r="CW206" s="200"/>
      <c r="CX206" s="200"/>
      <c r="CY206" s="200"/>
      <c r="CZ206" s="320"/>
      <c r="DA206" s="320"/>
      <c r="DB206" s="320"/>
      <c r="DC206" s="320"/>
      <c r="DF206"/>
      <c r="DG206"/>
      <c r="DH206"/>
      <c r="DI206"/>
      <c r="DJ206"/>
      <c r="DK206"/>
      <c r="DL206"/>
      <c r="DM206"/>
      <c r="DN206"/>
      <c r="DO206"/>
      <c r="DR206"/>
      <c r="DS206"/>
      <c r="DT206"/>
      <c r="DU206"/>
      <c r="DV206"/>
      <c r="DW206"/>
      <c r="DX206"/>
      <c r="DY206"/>
      <c r="DZ206"/>
      <c r="EA206"/>
    </row>
    <row r="207" spans="2:132" s="202" customFormat="1" ht="6" customHeight="1">
      <c r="B207" s="201"/>
      <c r="C207" s="201"/>
      <c r="D207" s="201"/>
      <c r="H207" s="201"/>
      <c r="I207" s="201"/>
      <c r="J207" s="201"/>
      <c r="K207" s="201"/>
      <c r="N207" s="201"/>
      <c r="O207" s="201"/>
      <c r="P207" s="201"/>
      <c r="T207" s="201"/>
      <c r="U207" s="201"/>
      <c r="V207" s="201"/>
      <c r="W207" s="201"/>
      <c r="Z207" s="201"/>
      <c r="AA207" s="201"/>
      <c r="AB207" s="201"/>
      <c r="AF207" s="201"/>
      <c r="AG207" s="201"/>
      <c r="AH207" s="201"/>
      <c r="AI207" s="201"/>
      <c r="AL207" s="201"/>
      <c r="AM207" s="201"/>
      <c r="AN207" s="201"/>
      <c r="AR207" s="201"/>
      <c r="AS207" s="201"/>
      <c r="AT207" s="201"/>
      <c r="AU207" s="201"/>
      <c r="AX207" s="201"/>
      <c r="AY207" s="201"/>
      <c r="AZ207" s="201"/>
      <c r="BD207" s="201"/>
      <c r="BE207" s="201"/>
      <c r="BF207" s="201"/>
      <c r="BG207" s="201"/>
      <c r="BJ207" s="201"/>
      <c r="BK207" s="201"/>
      <c r="BL207" s="201"/>
      <c r="BP207" s="201"/>
      <c r="BQ207" s="201"/>
      <c r="BR207" s="201"/>
      <c r="BS207" s="201"/>
      <c r="BV207" s="201"/>
      <c r="BW207" s="201"/>
      <c r="BX207" s="201"/>
      <c r="CB207" s="201"/>
      <c r="CC207" s="201"/>
      <c r="CD207" s="201"/>
      <c r="CE207" s="201"/>
      <c r="CH207" s="201"/>
      <c r="CI207" s="201"/>
      <c r="CJ207" s="201"/>
      <c r="CN207" s="201"/>
      <c r="CO207" s="201"/>
      <c r="CP207" s="201"/>
      <c r="CQ207" s="201"/>
      <c r="CT207" s="201"/>
      <c r="CU207" s="201"/>
      <c r="CV207" s="201"/>
      <c r="CZ207" s="201"/>
      <c r="DA207" s="201"/>
      <c r="DB207" s="201"/>
      <c r="DC207" s="201"/>
      <c r="DF207"/>
      <c r="DG207"/>
      <c r="DH207"/>
      <c r="DI207"/>
      <c r="DJ207"/>
      <c r="DK207"/>
      <c r="DL207"/>
      <c r="DM207"/>
      <c r="DN207"/>
      <c r="DO207"/>
      <c r="DR207"/>
      <c r="DS207"/>
      <c r="DT207"/>
      <c r="DU207"/>
      <c r="DV207"/>
      <c r="DW207"/>
      <c r="DX207"/>
      <c r="DY207"/>
      <c r="DZ207"/>
      <c r="EA207"/>
    </row>
    <row r="208" spans="2:132" ht="12.75" customHeight="1">
      <c r="B208" s="321" t="s">
        <v>926</v>
      </c>
      <c r="C208" s="321"/>
      <c r="D208" s="321"/>
      <c r="E208" s="322"/>
      <c r="F208" s="322"/>
      <c r="G208" s="322"/>
      <c r="H208" s="322"/>
      <c r="I208" s="322"/>
      <c r="J208" s="322"/>
      <c r="K208" s="322"/>
      <c r="N208" s="321" t="s">
        <v>926</v>
      </c>
      <c r="O208" s="321"/>
      <c r="P208" s="321"/>
      <c r="Q208" s="322"/>
      <c r="R208" s="322"/>
      <c r="S208" s="322"/>
      <c r="T208" s="322"/>
      <c r="U208" s="322"/>
      <c r="V208" s="322"/>
      <c r="W208" s="322"/>
      <c r="Z208" s="321" t="s">
        <v>926</v>
      </c>
      <c r="AA208" s="321"/>
      <c r="AB208" s="321"/>
      <c r="AC208" s="322"/>
      <c r="AD208" s="322"/>
      <c r="AE208" s="322"/>
      <c r="AF208" s="322"/>
      <c r="AG208" s="322"/>
      <c r="AH208" s="322"/>
      <c r="AI208" s="322"/>
      <c r="AL208" s="321" t="s">
        <v>926</v>
      </c>
      <c r="AM208" s="321"/>
      <c r="AN208" s="321"/>
      <c r="AO208" s="322"/>
      <c r="AP208" s="322"/>
      <c r="AQ208" s="322"/>
      <c r="AR208" s="322"/>
      <c r="AS208" s="322"/>
      <c r="AT208" s="322"/>
      <c r="AU208" s="322"/>
      <c r="AX208" s="321" t="s">
        <v>926</v>
      </c>
      <c r="AY208" s="321"/>
      <c r="AZ208" s="321"/>
      <c r="BA208" s="322"/>
      <c r="BB208" s="322"/>
      <c r="BC208" s="322"/>
      <c r="BD208" s="322"/>
      <c r="BE208" s="322"/>
      <c r="BF208" s="322"/>
      <c r="BG208" s="322"/>
      <c r="BJ208" s="321" t="s">
        <v>926</v>
      </c>
      <c r="BK208" s="321"/>
      <c r="BL208" s="321"/>
      <c r="BM208" s="322"/>
      <c r="BN208" s="322"/>
      <c r="BO208" s="322"/>
      <c r="BP208" s="322"/>
      <c r="BQ208" s="322"/>
      <c r="BR208" s="322"/>
      <c r="BS208" s="322"/>
      <c r="BV208" s="321" t="s">
        <v>926</v>
      </c>
      <c r="BW208" s="321"/>
      <c r="BX208" s="321"/>
      <c r="BY208" s="322"/>
      <c r="BZ208" s="322"/>
      <c r="CA208" s="322"/>
      <c r="CB208" s="322"/>
      <c r="CC208" s="322"/>
      <c r="CD208" s="322"/>
      <c r="CE208" s="322"/>
      <c r="CH208" s="321" t="s">
        <v>926</v>
      </c>
      <c r="CI208" s="321"/>
      <c r="CJ208" s="321"/>
      <c r="CK208" s="322"/>
      <c r="CL208" s="322"/>
      <c r="CM208" s="322"/>
      <c r="CN208" s="322"/>
      <c r="CO208" s="322"/>
      <c r="CP208" s="322"/>
      <c r="CQ208" s="322"/>
      <c r="CT208" s="321" t="s">
        <v>926</v>
      </c>
      <c r="CU208" s="321"/>
      <c r="CV208" s="321"/>
      <c r="CW208" s="322"/>
      <c r="CX208" s="322"/>
      <c r="CY208" s="322"/>
      <c r="CZ208" s="322"/>
      <c r="DA208" s="322"/>
      <c r="DB208" s="322"/>
      <c r="DC208" s="322"/>
      <c r="DF208"/>
      <c r="DG208"/>
      <c r="DH208"/>
      <c r="DI208"/>
      <c r="DJ208"/>
      <c r="DK208"/>
      <c r="DL208"/>
      <c r="DM208"/>
      <c r="DN208"/>
      <c r="DO208"/>
      <c r="DR208"/>
      <c r="DS208"/>
      <c r="DT208"/>
      <c r="DU208"/>
      <c r="DV208"/>
      <c r="DW208"/>
      <c r="DX208"/>
      <c r="DY208"/>
      <c r="DZ208"/>
      <c r="EA208"/>
    </row>
    <row r="209" spans="2:132" ht="12.75" customHeight="1">
      <c r="B209" s="321"/>
      <c r="C209" s="321"/>
      <c r="D209" s="321"/>
      <c r="E209" s="322"/>
      <c r="F209" s="322"/>
      <c r="G209" s="322"/>
      <c r="H209" s="322"/>
      <c r="I209" s="322"/>
      <c r="J209" s="322"/>
      <c r="K209" s="322"/>
      <c r="N209" s="321"/>
      <c r="O209" s="321"/>
      <c r="P209" s="321"/>
      <c r="Q209" s="322"/>
      <c r="R209" s="322"/>
      <c r="S209" s="322"/>
      <c r="T209" s="322"/>
      <c r="U209" s="322"/>
      <c r="V209" s="322"/>
      <c r="W209" s="322"/>
      <c r="Z209" s="321"/>
      <c r="AA209" s="321"/>
      <c r="AB209" s="321"/>
      <c r="AC209" s="322"/>
      <c r="AD209" s="322"/>
      <c r="AE209" s="322"/>
      <c r="AF209" s="322"/>
      <c r="AG209" s="322"/>
      <c r="AH209" s="322"/>
      <c r="AI209" s="322"/>
      <c r="AL209" s="321"/>
      <c r="AM209" s="321"/>
      <c r="AN209" s="321"/>
      <c r="AO209" s="322"/>
      <c r="AP209" s="322"/>
      <c r="AQ209" s="322"/>
      <c r="AR209" s="322"/>
      <c r="AS209" s="322"/>
      <c r="AT209" s="322"/>
      <c r="AU209" s="322"/>
      <c r="AX209" s="321"/>
      <c r="AY209" s="321"/>
      <c r="AZ209" s="321"/>
      <c r="BA209" s="322"/>
      <c r="BB209" s="322"/>
      <c r="BC209" s="322"/>
      <c r="BD209" s="322"/>
      <c r="BE209" s="322"/>
      <c r="BF209" s="322"/>
      <c r="BG209" s="322"/>
      <c r="BJ209" s="321"/>
      <c r="BK209" s="321"/>
      <c r="BL209" s="321"/>
      <c r="BM209" s="322"/>
      <c r="BN209" s="322"/>
      <c r="BO209" s="322"/>
      <c r="BP209" s="322"/>
      <c r="BQ209" s="322"/>
      <c r="BR209" s="322"/>
      <c r="BS209" s="322"/>
      <c r="BV209" s="321"/>
      <c r="BW209" s="321"/>
      <c r="BX209" s="321"/>
      <c r="BY209" s="322"/>
      <c r="BZ209" s="322"/>
      <c r="CA209" s="322"/>
      <c r="CB209" s="322"/>
      <c r="CC209" s="322"/>
      <c r="CD209" s="322"/>
      <c r="CE209" s="322"/>
      <c r="CH209" s="321"/>
      <c r="CI209" s="321"/>
      <c r="CJ209" s="321"/>
      <c r="CK209" s="322"/>
      <c r="CL209" s="322"/>
      <c r="CM209" s="322"/>
      <c r="CN209" s="322"/>
      <c r="CO209" s="322"/>
      <c r="CP209" s="322"/>
      <c r="CQ209" s="322"/>
      <c r="CT209" s="321"/>
      <c r="CU209" s="321"/>
      <c r="CV209" s="321"/>
      <c r="CW209" s="322"/>
      <c r="CX209" s="322"/>
      <c r="CY209" s="322"/>
      <c r="CZ209" s="322"/>
      <c r="DA209" s="322"/>
      <c r="DB209" s="322"/>
      <c r="DC209" s="322"/>
      <c r="DF209"/>
      <c r="DG209"/>
      <c r="DH209"/>
      <c r="DI209"/>
      <c r="DJ209"/>
      <c r="DK209"/>
      <c r="DL209"/>
      <c r="DM209"/>
      <c r="DN209"/>
      <c r="DO209"/>
      <c r="DR209"/>
      <c r="DS209"/>
      <c r="DT209"/>
      <c r="DU209"/>
      <c r="DV209"/>
      <c r="DW209"/>
      <c r="DX209"/>
      <c r="DY209"/>
      <c r="DZ209"/>
      <c r="EA209"/>
    </row>
    <row r="210" spans="2:132" ht="12.75" customHeight="1">
      <c r="B210" s="321"/>
      <c r="C210" s="321"/>
      <c r="D210" s="321"/>
      <c r="E210" s="322"/>
      <c r="F210" s="322"/>
      <c r="G210" s="322"/>
      <c r="H210" s="322"/>
      <c r="I210" s="322"/>
      <c r="J210" s="322"/>
      <c r="K210" s="322"/>
      <c r="N210" s="321"/>
      <c r="O210" s="321"/>
      <c r="P210" s="321"/>
      <c r="Q210" s="322"/>
      <c r="R210" s="322"/>
      <c r="S210" s="322"/>
      <c r="T210" s="322"/>
      <c r="U210" s="322"/>
      <c r="V210" s="322"/>
      <c r="W210" s="322"/>
      <c r="Z210" s="321"/>
      <c r="AA210" s="321"/>
      <c r="AB210" s="321"/>
      <c r="AC210" s="322"/>
      <c r="AD210" s="322"/>
      <c r="AE210" s="322"/>
      <c r="AF210" s="322"/>
      <c r="AG210" s="322"/>
      <c r="AH210" s="322"/>
      <c r="AI210" s="322"/>
      <c r="AL210" s="321"/>
      <c r="AM210" s="321"/>
      <c r="AN210" s="321"/>
      <c r="AO210" s="322"/>
      <c r="AP210" s="322"/>
      <c r="AQ210" s="322"/>
      <c r="AR210" s="322"/>
      <c r="AS210" s="322"/>
      <c r="AT210" s="322"/>
      <c r="AU210" s="322"/>
      <c r="AX210" s="321"/>
      <c r="AY210" s="321"/>
      <c r="AZ210" s="321"/>
      <c r="BA210" s="322"/>
      <c r="BB210" s="322"/>
      <c r="BC210" s="322"/>
      <c r="BD210" s="322"/>
      <c r="BE210" s="322"/>
      <c r="BF210" s="322"/>
      <c r="BG210" s="322"/>
      <c r="BJ210" s="321"/>
      <c r="BK210" s="321"/>
      <c r="BL210" s="321"/>
      <c r="BM210" s="322"/>
      <c r="BN210" s="322"/>
      <c r="BO210" s="322"/>
      <c r="BP210" s="322"/>
      <c r="BQ210" s="322"/>
      <c r="BR210" s="322"/>
      <c r="BS210" s="322"/>
      <c r="BV210" s="321"/>
      <c r="BW210" s="321"/>
      <c r="BX210" s="321"/>
      <c r="BY210" s="322"/>
      <c r="BZ210" s="322"/>
      <c r="CA210" s="322"/>
      <c r="CB210" s="322"/>
      <c r="CC210" s="322"/>
      <c r="CD210" s="322"/>
      <c r="CE210" s="322"/>
      <c r="CH210" s="321"/>
      <c r="CI210" s="321"/>
      <c r="CJ210" s="321"/>
      <c r="CK210" s="322"/>
      <c r="CL210" s="322"/>
      <c r="CM210" s="322"/>
      <c r="CN210" s="322"/>
      <c r="CO210" s="322"/>
      <c r="CP210" s="322"/>
      <c r="CQ210" s="322"/>
      <c r="CT210" s="321"/>
      <c r="CU210" s="321"/>
      <c r="CV210" s="321"/>
      <c r="CW210" s="322"/>
      <c r="CX210" s="322"/>
      <c r="CY210" s="322"/>
      <c r="CZ210" s="322"/>
      <c r="DA210" s="322"/>
      <c r="DB210" s="322"/>
      <c r="DC210" s="322"/>
      <c r="DF210"/>
      <c r="DG210"/>
      <c r="DH210"/>
      <c r="DI210"/>
      <c r="DJ210"/>
      <c r="DK210"/>
      <c r="DL210"/>
      <c r="DM210"/>
      <c r="DN210"/>
      <c r="DO210"/>
      <c r="DR210"/>
      <c r="DS210"/>
      <c r="DT210"/>
      <c r="DU210"/>
      <c r="DV210"/>
      <c r="DW210"/>
      <c r="DX210"/>
      <c r="DY210"/>
      <c r="DZ210"/>
      <c r="EA210"/>
    </row>
    <row r="211" spans="2:132" ht="12.75" customHeight="1">
      <c r="B211" s="321"/>
      <c r="C211" s="321"/>
      <c r="D211" s="321"/>
      <c r="E211" s="322"/>
      <c r="F211" s="322"/>
      <c r="G211" s="322"/>
      <c r="H211" s="322"/>
      <c r="I211" s="322"/>
      <c r="J211" s="322"/>
      <c r="K211" s="322"/>
      <c r="N211" s="321"/>
      <c r="O211" s="321"/>
      <c r="P211" s="321"/>
      <c r="Q211" s="322"/>
      <c r="R211" s="322"/>
      <c r="S211" s="322"/>
      <c r="T211" s="322"/>
      <c r="U211" s="322"/>
      <c r="V211" s="322"/>
      <c r="W211" s="322"/>
      <c r="Z211" s="321"/>
      <c r="AA211" s="321"/>
      <c r="AB211" s="321"/>
      <c r="AC211" s="322"/>
      <c r="AD211" s="322"/>
      <c r="AE211" s="322"/>
      <c r="AF211" s="322"/>
      <c r="AG211" s="322"/>
      <c r="AH211" s="322"/>
      <c r="AI211" s="322"/>
      <c r="AL211" s="321"/>
      <c r="AM211" s="321"/>
      <c r="AN211" s="321"/>
      <c r="AO211" s="322"/>
      <c r="AP211" s="322"/>
      <c r="AQ211" s="322"/>
      <c r="AR211" s="322"/>
      <c r="AS211" s="322"/>
      <c r="AT211" s="322"/>
      <c r="AU211" s="322"/>
      <c r="AX211" s="321"/>
      <c r="AY211" s="321"/>
      <c r="AZ211" s="321"/>
      <c r="BA211" s="322"/>
      <c r="BB211" s="322"/>
      <c r="BC211" s="322"/>
      <c r="BD211" s="322"/>
      <c r="BE211" s="322"/>
      <c r="BF211" s="322"/>
      <c r="BG211" s="322"/>
      <c r="BJ211" s="321"/>
      <c r="BK211" s="321"/>
      <c r="BL211" s="321"/>
      <c r="BM211" s="322"/>
      <c r="BN211" s="322"/>
      <c r="BO211" s="322"/>
      <c r="BP211" s="322"/>
      <c r="BQ211" s="322"/>
      <c r="BR211" s="322"/>
      <c r="BS211" s="322"/>
      <c r="BV211" s="321"/>
      <c r="BW211" s="321"/>
      <c r="BX211" s="321"/>
      <c r="BY211" s="322"/>
      <c r="BZ211" s="322"/>
      <c r="CA211" s="322"/>
      <c r="CB211" s="322"/>
      <c r="CC211" s="322"/>
      <c r="CD211" s="322"/>
      <c r="CE211" s="322"/>
      <c r="CH211" s="321"/>
      <c r="CI211" s="321"/>
      <c r="CJ211" s="321"/>
      <c r="CK211" s="322"/>
      <c r="CL211" s="322"/>
      <c r="CM211" s="322"/>
      <c r="CN211" s="322"/>
      <c r="CO211" s="322"/>
      <c r="CP211" s="322"/>
      <c r="CQ211" s="322"/>
      <c r="CT211" s="321"/>
      <c r="CU211" s="321"/>
      <c r="CV211" s="321"/>
      <c r="CW211" s="322"/>
      <c r="CX211" s="322"/>
      <c r="CY211" s="322"/>
      <c r="CZ211" s="322"/>
      <c r="DA211" s="322"/>
      <c r="DB211" s="322"/>
      <c r="DC211" s="322"/>
      <c r="DF211"/>
      <c r="DG211"/>
      <c r="DH211"/>
      <c r="DI211"/>
      <c r="DJ211"/>
      <c r="DK211"/>
      <c r="DL211"/>
      <c r="DM211"/>
      <c r="DN211"/>
      <c r="DO211"/>
      <c r="DR211"/>
      <c r="DS211"/>
      <c r="DT211"/>
      <c r="DU211"/>
      <c r="DV211"/>
      <c r="DW211"/>
      <c r="DX211"/>
      <c r="DY211"/>
      <c r="DZ211"/>
      <c r="EA211"/>
    </row>
    <row r="212" spans="2:132" ht="5.25" customHeight="1">
      <c r="DF212"/>
      <c r="DG212"/>
      <c r="DH212"/>
      <c r="DI212"/>
      <c r="DJ212"/>
      <c r="DK212"/>
      <c r="DL212"/>
      <c r="DM212"/>
      <c r="DN212"/>
      <c r="DO212"/>
      <c r="DR212"/>
      <c r="DS212"/>
      <c r="DT212"/>
      <c r="DU212"/>
      <c r="DV212"/>
      <c r="DW212"/>
      <c r="DX212"/>
      <c r="DY212"/>
      <c r="DZ212"/>
      <c r="EA212"/>
    </row>
    <row r="213" spans="2:132" ht="18.75" customHeight="1">
      <c r="E213" s="323" t="s">
        <v>927</v>
      </c>
      <c r="F213" s="323"/>
      <c r="G213" s="324"/>
      <c r="H213" s="324"/>
      <c r="I213" s="324"/>
      <c r="Q213" s="323" t="s">
        <v>927</v>
      </c>
      <c r="R213" s="323"/>
      <c r="S213" s="324"/>
      <c r="T213" s="324"/>
      <c r="U213" s="324"/>
      <c r="AC213" s="323" t="s">
        <v>927</v>
      </c>
      <c r="AD213" s="323"/>
      <c r="AE213" s="324"/>
      <c r="AF213" s="324"/>
      <c r="AG213" s="324"/>
      <c r="AO213" s="323" t="s">
        <v>927</v>
      </c>
      <c r="AP213" s="323"/>
      <c r="AQ213" s="324"/>
      <c r="AR213" s="324"/>
      <c r="AS213" s="324"/>
      <c r="BA213" s="323" t="s">
        <v>927</v>
      </c>
      <c r="BB213" s="323"/>
      <c r="BC213" s="324"/>
      <c r="BD213" s="324"/>
      <c r="BE213" s="324"/>
      <c r="BM213" s="323" t="s">
        <v>927</v>
      </c>
      <c r="BN213" s="323"/>
      <c r="BO213" s="324"/>
      <c r="BP213" s="324"/>
      <c r="BQ213" s="324"/>
      <c r="BY213" s="323" t="s">
        <v>927</v>
      </c>
      <c r="BZ213" s="323"/>
      <c r="CA213" s="324"/>
      <c r="CB213" s="324"/>
      <c r="CC213" s="324"/>
      <c r="CK213" s="323" t="s">
        <v>927</v>
      </c>
      <c r="CL213" s="323"/>
      <c r="CM213" s="324"/>
      <c r="CN213" s="324"/>
      <c r="CO213" s="324"/>
      <c r="CW213" s="323" t="s">
        <v>927</v>
      </c>
      <c r="CX213" s="323"/>
      <c r="CY213" s="324"/>
      <c r="CZ213" s="324"/>
      <c r="DA213" s="324"/>
      <c r="DF213"/>
      <c r="DG213"/>
      <c r="DH213"/>
      <c r="DI213"/>
      <c r="DJ213"/>
      <c r="DK213"/>
      <c r="DL213"/>
      <c r="DM213"/>
      <c r="DN213"/>
      <c r="DO213"/>
      <c r="DR213"/>
      <c r="DS213"/>
      <c r="DT213"/>
      <c r="DU213"/>
      <c r="DV213"/>
      <c r="DW213"/>
      <c r="DX213"/>
      <c r="DY213"/>
      <c r="DZ213"/>
      <c r="EA213"/>
    </row>
    <row r="214" spans="2:132" ht="18.75" customHeight="1">
      <c r="E214" s="323" t="s">
        <v>928</v>
      </c>
      <c r="F214" s="323"/>
      <c r="G214" s="325"/>
      <c r="H214" s="325"/>
      <c r="I214" s="325"/>
      <c r="Q214" s="323" t="s">
        <v>928</v>
      </c>
      <c r="R214" s="323"/>
      <c r="S214" s="325"/>
      <c r="T214" s="325"/>
      <c r="U214" s="325"/>
      <c r="AC214" s="323" t="s">
        <v>928</v>
      </c>
      <c r="AD214" s="323"/>
      <c r="AE214" s="325"/>
      <c r="AF214" s="325"/>
      <c r="AG214" s="325"/>
      <c r="AO214" s="323" t="s">
        <v>928</v>
      </c>
      <c r="AP214" s="323"/>
      <c r="AQ214" s="325"/>
      <c r="AR214" s="325"/>
      <c r="AS214" s="325"/>
      <c r="BA214" s="323" t="s">
        <v>928</v>
      </c>
      <c r="BB214" s="323"/>
      <c r="BC214" s="325"/>
      <c r="BD214" s="325"/>
      <c r="BE214" s="325"/>
      <c r="BM214" s="323" t="s">
        <v>928</v>
      </c>
      <c r="BN214" s="323"/>
      <c r="BO214" s="325"/>
      <c r="BP214" s="325"/>
      <c r="BQ214" s="325"/>
      <c r="BY214" s="323" t="s">
        <v>928</v>
      </c>
      <c r="BZ214" s="323"/>
      <c r="CA214" s="325"/>
      <c r="CB214" s="325"/>
      <c r="CC214" s="325"/>
      <c r="CK214" s="323" t="s">
        <v>928</v>
      </c>
      <c r="CL214" s="323"/>
      <c r="CM214" s="325"/>
      <c r="CN214" s="325"/>
      <c r="CO214" s="325"/>
      <c r="CW214" s="323" t="s">
        <v>928</v>
      </c>
      <c r="CX214" s="323"/>
      <c r="CY214" s="325"/>
      <c r="CZ214" s="325"/>
      <c r="DA214" s="325"/>
      <c r="DF214"/>
      <c r="DG214"/>
      <c r="DH214"/>
      <c r="DI214"/>
      <c r="DJ214"/>
      <c r="DK214"/>
      <c r="DL214"/>
      <c r="DM214"/>
      <c r="DN214"/>
      <c r="DO214"/>
      <c r="DR214"/>
      <c r="DS214"/>
      <c r="DT214"/>
      <c r="DU214"/>
      <c r="DV214"/>
      <c r="DW214"/>
      <c r="DX214"/>
      <c r="DY214"/>
      <c r="DZ214"/>
      <c r="EA214"/>
    </row>
    <row r="215" spans="2:132" ht="18.75" customHeight="1">
      <c r="E215" s="323" t="s">
        <v>929</v>
      </c>
      <c r="F215" s="323"/>
      <c r="G215" s="325"/>
      <c r="H215" s="325"/>
      <c r="I215" s="325"/>
      <c r="Q215" s="323" t="s">
        <v>929</v>
      </c>
      <c r="R215" s="323"/>
      <c r="S215" s="325"/>
      <c r="T215" s="325"/>
      <c r="U215" s="325"/>
      <c r="AC215" s="323" t="s">
        <v>929</v>
      </c>
      <c r="AD215" s="323"/>
      <c r="AE215" s="325"/>
      <c r="AF215" s="325"/>
      <c r="AG215" s="325"/>
      <c r="AO215" s="323" t="s">
        <v>929</v>
      </c>
      <c r="AP215" s="323"/>
      <c r="AQ215" s="325"/>
      <c r="AR215" s="325"/>
      <c r="AS215" s="325"/>
      <c r="BA215" s="323" t="s">
        <v>929</v>
      </c>
      <c r="BB215" s="323"/>
      <c r="BC215" s="325"/>
      <c r="BD215" s="325"/>
      <c r="BE215" s="325"/>
      <c r="BM215" s="323" t="s">
        <v>929</v>
      </c>
      <c r="BN215" s="323"/>
      <c r="BO215" s="325"/>
      <c r="BP215" s="325"/>
      <c r="BQ215" s="325"/>
      <c r="BY215" s="323" t="s">
        <v>929</v>
      </c>
      <c r="BZ215" s="323"/>
      <c r="CA215" s="325"/>
      <c r="CB215" s="325"/>
      <c r="CC215" s="325"/>
      <c r="CK215" s="323" t="s">
        <v>929</v>
      </c>
      <c r="CL215" s="323"/>
      <c r="CM215" s="325"/>
      <c r="CN215" s="325"/>
      <c r="CO215" s="325"/>
      <c r="CW215" s="323" t="s">
        <v>929</v>
      </c>
      <c r="CX215" s="323"/>
      <c r="CY215" s="325"/>
      <c r="CZ215" s="325"/>
      <c r="DA215" s="325"/>
      <c r="DF215"/>
      <c r="DG215"/>
      <c r="DH215"/>
      <c r="DI215"/>
      <c r="DJ215"/>
      <c r="DK215"/>
      <c r="DL215"/>
      <c r="DM215"/>
      <c r="DN215"/>
      <c r="DO215"/>
      <c r="DR215"/>
      <c r="DS215"/>
      <c r="DT215"/>
      <c r="DU215"/>
      <c r="DV215"/>
      <c r="DW215"/>
      <c r="DX215"/>
      <c r="DY215"/>
      <c r="DZ215"/>
      <c r="EA215"/>
    </row>
    <row r="216" spans="2:132" ht="9.75" customHeight="1">
      <c r="DF216"/>
      <c r="DG216"/>
      <c r="DH216"/>
      <c r="DI216"/>
      <c r="DJ216"/>
      <c r="DK216"/>
      <c r="DL216"/>
      <c r="DM216"/>
      <c r="DN216"/>
      <c r="DO216"/>
      <c r="DR216"/>
      <c r="DS216"/>
      <c r="DT216"/>
      <c r="DU216"/>
      <c r="DV216"/>
      <c r="DW216"/>
      <c r="DX216"/>
      <c r="DY216"/>
      <c r="DZ216"/>
      <c r="EA216"/>
    </row>
    <row r="219" spans="2:132" ht="9.75" customHeight="1"/>
    <row r="220" spans="2:132" s="179" customFormat="1" ht="6" customHeight="1">
      <c r="B220" s="176"/>
      <c r="C220" s="177"/>
      <c r="D220" s="177"/>
      <c r="E220" s="177"/>
      <c r="F220" s="177"/>
      <c r="G220" s="177"/>
      <c r="H220" s="177"/>
      <c r="I220" s="177"/>
      <c r="J220" s="177"/>
      <c r="K220" s="178"/>
      <c r="N220" s="176"/>
      <c r="O220" s="177"/>
      <c r="P220" s="177"/>
      <c r="Q220" s="177"/>
      <c r="R220" s="177"/>
      <c r="S220" s="177"/>
      <c r="T220" s="177"/>
      <c r="U220" s="177"/>
      <c r="V220" s="177"/>
      <c r="W220" s="178"/>
      <c r="Z220" s="176"/>
      <c r="AA220" s="177"/>
      <c r="AB220" s="177"/>
      <c r="AC220" s="177"/>
      <c r="AD220" s="177"/>
      <c r="AE220" s="177"/>
      <c r="AF220" s="177"/>
      <c r="AG220" s="177"/>
      <c r="AH220" s="177"/>
      <c r="AI220" s="178"/>
      <c r="AL220" s="176"/>
      <c r="AM220" s="177"/>
      <c r="AN220" s="177"/>
      <c r="AO220" s="177"/>
      <c r="AP220" s="177"/>
      <c r="AQ220" s="177"/>
      <c r="AR220" s="177"/>
      <c r="AS220" s="177"/>
      <c r="AT220" s="177"/>
      <c r="AU220" s="178"/>
      <c r="AX220" s="176"/>
      <c r="AY220" s="177"/>
      <c r="AZ220" s="177"/>
      <c r="BA220" s="177"/>
      <c r="BB220" s="177"/>
      <c r="BC220" s="177"/>
      <c r="BD220" s="177"/>
      <c r="BE220" s="177"/>
      <c r="BF220" s="177"/>
      <c r="BG220" s="178"/>
      <c r="BJ220" s="176"/>
      <c r="BK220" s="177"/>
      <c r="BL220" s="177"/>
      <c r="BM220" s="177"/>
      <c r="BN220" s="177"/>
      <c r="BO220" s="177"/>
      <c r="BP220" s="177"/>
      <c r="BQ220" s="177"/>
      <c r="BR220" s="177"/>
      <c r="BS220" s="178"/>
      <c r="BV220" s="176"/>
      <c r="BW220" s="177"/>
      <c r="BX220" s="177"/>
      <c r="BY220" s="177"/>
      <c r="BZ220" s="177"/>
      <c r="CA220" s="177"/>
      <c r="CB220" s="177"/>
      <c r="CC220" s="177"/>
      <c r="CD220" s="177"/>
      <c r="CE220" s="178"/>
      <c r="CH220" s="176"/>
      <c r="CI220" s="177"/>
      <c r="CJ220" s="177"/>
      <c r="CK220" s="177"/>
      <c r="CL220" s="177"/>
      <c r="CM220" s="177"/>
      <c r="CN220" s="177"/>
      <c r="CO220" s="177"/>
      <c r="CP220" s="177"/>
      <c r="CQ220" s="178"/>
      <c r="CT220" s="176"/>
      <c r="CU220" s="177"/>
      <c r="CV220" s="177"/>
      <c r="CW220" s="177"/>
      <c r="CX220" s="177"/>
      <c r="CY220" s="177"/>
      <c r="CZ220" s="177"/>
      <c r="DA220" s="177"/>
      <c r="DB220" s="177"/>
      <c r="DC220" s="178"/>
      <c r="DF220"/>
      <c r="DG220"/>
      <c r="DH220"/>
      <c r="DI220"/>
      <c r="DJ220"/>
      <c r="DK220"/>
      <c r="DL220"/>
      <c r="DM220"/>
      <c r="DN220"/>
      <c r="DO220"/>
      <c r="DR220"/>
      <c r="DS220"/>
      <c r="DT220"/>
      <c r="DU220"/>
      <c r="DV220"/>
      <c r="DW220"/>
      <c r="DX220"/>
      <c r="DY220"/>
      <c r="DZ220"/>
      <c r="EA220"/>
    </row>
    <row r="221" spans="2:132" s="179" customFormat="1" ht="18" customHeight="1">
      <c r="B221" s="180"/>
      <c r="C221" s="181"/>
      <c r="D221" s="181"/>
      <c r="E221" s="305" t="s">
        <v>2</v>
      </c>
      <c r="F221" s="305"/>
      <c r="G221" s="305"/>
      <c r="H221" s="305"/>
      <c r="I221" s="182"/>
      <c r="J221" s="182"/>
      <c r="K221" s="183"/>
      <c r="L221" s="182"/>
      <c r="N221" s="180"/>
      <c r="O221" s="181"/>
      <c r="P221" s="181"/>
      <c r="Q221" s="305" t="s">
        <v>2</v>
      </c>
      <c r="R221" s="305"/>
      <c r="S221" s="305"/>
      <c r="T221" s="305"/>
      <c r="U221" s="182"/>
      <c r="V221" s="182"/>
      <c r="W221" s="183"/>
      <c r="X221" s="182"/>
      <c r="Z221" s="180"/>
      <c r="AA221" s="181"/>
      <c r="AB221" s="181"/>
      <c r="AC221" s="305" t="s">
        <v>2</v>
      </c>
      <c r="AD221" s="305"/>
      <c r="AE221" s="305"/>
      <c r="AF221" s="305"/>
      <c r="AG221" s="182"/>
      <c r="AH221" s="182"/>
      <c r="AI221" s="183"/>
      <c r="AJ221" s="182"/>
      <c r="AL221" s="180"/>
      <c r="AM221" s="181"/>
      <c r="AN221" s="181"/>
      <c r="AO221" s="305" t="s">
        <v>2</v>
      </c>
      <c r="AP221" s="305"/>
      <c r="AQ221" s="305"/>
      <c r="AR221" s="305"/>
      <c r="AS221" s="182"/>
      <c r="AT221" s="182"/>
      <c r="AU221" s="183"/>
      <c r="AV221" s="182"/>
      <c r="AX221" s="180"/>
      <c r="AY221" s="181"/>
      <c r="AZ221" s="181"/>
      <c r="BA221" s="305" t="s">
        <v>2</v>
      </c>
      <c r="BB221" s="305"/>
      <c r="BC221" s="305"/>
      <c r="BD221" s="305"/>
      <c r="BE221" s="182"/>
      <c r="BF221" s="182"/>
      <c r="BG221" s="183"/>
      <c r="BH221" s="182"/>
      <c r="BJ221" s="180"/>
      <c r="BK221" s="181"/>
      <c r="BL221" s="181"/>
      <c r="BM221" s="305" t="s">
        <v>2</v>
      </c>
      <c r="BN221" s="305"/>
      <c r="BO221" s="305"/>
      <c r="BP221" s="305"/>
      <c r="BQ221" s="182"/>
      <c r="BR221" s="182"/>
      <c r="BS221" s="183"/>
      <c r="BT221" s="182"/>
      <c r="BV221" s="180"/>
      <c r="BW221" s="181"/>
      <c r="BX221" s="181"/>
      <c r="BY221" s="305" t="s">
        <v>2</v>
      </c>
      <c r="BZ221" s="305"/>
      <c r="CA221" s="305"/>
      <c r="CB221" s="305"/>
      <c r="CC221" s="182"/>
      <c r="CD221" s="182"/>
      <c r="CE221" s="183"/>
      <c r="CF221" s="182"/>
      <c r="CH221" s="180"/>
      <c r="CI221" s="181"/>
      <c r="CJ221" s="181"/>
      <c r="CK221" s="305" t="s">
        <v>2</v>
      </c>
      <c r="CL221" s="305"/>
      <c r="CM221" s="305"/>
      <c r="CN221" s="305"/>
      <c r="CO221" s="182"/>
      <c r="CP221" s="182"/>
      <c r="CQ221" s="183"/>
      <c r="CR221" s="182"/>
      <c r="CT221" s="180"/>
      <c r="CU221" s="181"/>
      <c r="CV221" s="181"/>
      <c r="CW221" s="305" t="s">
        <v>2</v>
      </c>
      <c r="CX221" s="305"/>
      <c r="CY221" s="305"/>
      <c r="CZ221" s="305"/>
      <c r="DA221" s="182"/>
      <c r="DB221" s="182"/>
      <c r="DC221" s="183"/>
      <c r="DD221" s="182"/>
      <c r="DF221"/>
      <c r="DG221"/>
      <c r="DH221"/>
      <c r="DI221"/>
      <c r="DJ221"/>
      <c r="DK221"/>
      <c r="DL221"/>
      <c r="DM221"/>
      <c r="DN221"/>
      <c r="DO221"/>
      <c r="DP221" s="182"/>
      <c r="DR221"/>
      <c r="DS221"/>
      <c r="DT221"/>
      <c r="DU221"/>
      <c r="DV221"/>
      <c r="DW221"/>
      <c r="DX221"/>
      <c r="DY221"/>
      <c r="DZ221"/>
      <c r="EA221"/>
      <c r="EB221" s="182"/>
    </row>
    <row r="222" spans="2:132" s="179" customFormat="1" ht="18" customHeight="1">
      <c r="B222" s="180"/>
      <c r="C222" s="181"/>
      <c r="D222" s="181"/>
      <c r="E222" s="306" t="s">
        <v>910</v>
      </c>
      <c r="F222" s="306"/>
      <c r="G222" s="306"/>
      <c r="H222" s="306"/>
      <c r="I222" s="184"/>
      <c r="J222" s="184"/>
      <c r="K222" s="185"/>
      <c r="L222" s="184"/>
      <c r="N222" s="180"/>
      <c r="O222" s="181"/>
      <c r="P222" s="181"/>
      <c r="Q222" s="306" t="s">
        <v>910</v>
      </c>
      <c r="R222" s="306"/>
      <c r="S222" s="306"/>
      <c r="T222" s="306"/>
      <c r="U222" s="184"/>
      <c r="V222" s="184"/>
      <c r="W222" s="185"/>
      <c r="X222" s="184"/>
      <c r="Z222" s="180"/>
      <c r="AA222" s="181"/>
      <c r="AB222" s="181"/>
      <c r="AC222" s="306" t="s">
        <v>910</v>
      </c>
      <c r="AD222" s="306"/>
      <c r="AE222" s="306"/>
      <c r="AF222" s="306"/>
      <c r="AG222" s="184"/>
      <c r="AH222" s="184"/>
      <c r="AI222" s="185"/>
      <c r="AJ222" s="184"/>
      <c r="AL222" s="180"/>
      <c r="AM222" s="181"/>
      <c r="AN222" s="181"/>
      <c r="AO222" s="306" t="s">
        <v>910</v>
      </c>
      <c r="AP222" s="306"/>
      <c r="AQ222" s="306"/>
      <c r="AR222" s="306"/>
      <c r="AS222" s="184"/>
      <c r="AT222" s="184"/>
      <c r="AU222" s="185"/>
      <c r="AV222" s="184"/>
      <c r="AX222" s="180"/>
      <c r="AY222" s="181"/>
      <c r="AZ222" s="181"/>
      <c r="BA222" s="306" t="s">
        <v>910</v>
      </c>
      <c r="BB222" s="306"/>
      <c r="BC222" s="306"/>
      <c r="BD222" s="306"/>
      <c r="BE222" s="184"/>
      <c r="BF222" s="184"/>
      <c r="BG222" s="185"/>
      <c r="BH222" s="184"/>
      <c r="BJ222" s="180"/>
      <c r="BK222" s="181"/>
      <c r="BL222" s="181"/>
      <c r="BM222" s="306" t="s">
        <v>910</v>
      </c>
      <c r="BN222" s="306"/>
      <c r="BO222" s="306"/>
      <c r="BP222" s="306"/>
      <c r="BQ222" s="184"/>
      <c r="BR222" s="184"/>
      <c r="BS222" s="185"/>
      <c r="BT222" s="184"/>
      <c r="BV222" s="180"/>
      <c r="BW222" s="181"/>
      <c r="BX222" s="181"/>
      <c r="BY222" s="306" t="s">
        <v>910</v>
      </c>
      <c r="BZ222" s="306"/>
      <c r="CA222" s="306"/>
      <c r="CB222" s="306"/>
      <c r="CC222" s="184"/>
      <c r="CD222" s="184"/>
      <c r="CE222" s="185"/>
      <c r="CF222" s="184"/>
      <c r="CH222" s="180"/>
      <c r="CI222" s="181"/>
      <c r="CJ222" s="181"/>
      <c r="CK222" s="306" t="s">
        <v>910</v>
      </c>
      <c r="CL222" s="306"/>
      <c r="CM222" s="306"/>
      <c r="CN222" s="306"/>
      <c r="CO222" s="184"/>
      <c r="CP222" s="184"/>
      <c r="CQ222" s="185"/>
      <c r="CR222" s="184"/>
      <c r="CT222" s="180"/>
      <c r="CU222" s="181"/>
      <c r="CV222" s="181"/>
      <c r="CW222" s="306" t="s">
        <v>910</v>
      </c>
      <c r="CX222" s="306"/>
      <c r="CY222" s="306"/>
      <c r="CZ222" s="306"/>
      <c r="DA222" s="184"/>
      <c r="DB222" s="184"/>
      <c r="DC222" s="185"/>
      <c r="DD222" s="184"/>
      <c r="DF222"/>
      <c r="DG222"/>
      <c r="DH222"/>
      <c r="DI222"/>
      <c r="DJ222"/>
      <c r="DK222"/>
      <c r="DL222"/>
      <c r="DM222"/>
      <c r="DN222"/>
      <c r="DO222"/>
      <c r="DP222" s="184"/>
      <c r="DR222"/>
      <c r="DS222"/>
      <c r="DT222"/>
      <c r="DU222"/>
      <c r="DV222"/>
      <c r="DW222"/>
      <c r="DX222"/>
      <c r="DY222"/>
      <c r="DZ222"/>
      <c r="EA222"/>
      <c r="EB222" s="184"/>
    </row>
    <row r="223" spans="2:132" s="179" customFormat="1" ht="4.5" customHeight="1">
      <c r="B223" s="186"/>
      <c r="C223" s="187"/>
      <c r="D223" s="187"/>
      <c r="E223" s="187"/>
      <c r="F223" s="187"/>
      <c r="G223" s="187"/>
      <c r="H223" s="187"/>
      <c r="I223" s="187"/>
      <c r="J223" s="187"/>
      <c r="K223" s="188"/>
      <c r="N223" s="186"/>
      <c r="O223" s="187"/>
      <c r="P223" s="187"/>
      <c r="Q223" s="187"/>
      <c r="R223" s="187"/>
      <c r="S223" s="187"/>
      <c r="T223" s="187"/>
      <c r="U223" s="187"/>
      <c r="V223" s="187"/>
      <c r="W223" s="188"/>
      <c r="Z223" s="186"/>
      <c r="AA223" s="187"/>
      <c r="AB223" s="187"/>
      <c r="AC223" s="187"/>
      <c r="AD223" s="187"/>
      <c r="AE223" s="187"/>
      <c r="AF223" s="187"/>
      <c r="AG223" s="187"/>
      <c r="AH223" s="187"/>
      <c r="AI223" s="188"/>
      <c r="AL223" s="186"/>
      <c r="AM223" s="187"/>
      <c r="AN223" s="187"/>
      <c r="AO223" s="187"/>
      <c r="AP223" s="187"/>
      <c r="AQ223" s="187"/>
      <c r="AR223" s="187"/>
      <c r="AS223" s="187"/>
      <c r="AT223" s="187"/>
      <c r="AU223" s="188"/>
      <c r="AX223" s="186"/>
      <c r="AY223" s="187"/>
      <c r="AZ223" s="187"/>
      <c r="BA223" s="187"/>
      <c r="BB223" s="187"/>
      <c r="BC223" s="187"/>
      <c r="BD223" s="187"/>
      <c r="BE223" s="187"/>
      <c r="BF223" s="187"/>
      <c r="BG223" s="188"/>
      <c r="BJ223" s="186"/>
      <c r="BK223" s="187"/>
      <c r="BL223" s="187"/>
      <c r="BM223" s="187"/>
      <c r="BN223" s="187"/>
      <c r="BO223" s="187"/>
      <c r="BP223" s="187"/>
      <c r="BQ223" s="187"/>
      <c r="BR223" s="187"/>
      <c r="BS223" s="188"/>
      <c r="BV223" s="186"/>
      <c r="BW223" s="187"/>
      <c r="BX223" s="187"/>
      <c r="BY223" s="187"/>
      <c r="BZ223" s="187"/>
      <c r="CA223" s="187"/>
      <c r="CB223" s="187"/>
      <c r="CC223" s="187"/>
      <c r="CD223" s="187"/>
      <c r="CE223" s="188"/>
      <c r="CH223" s="186"/>
      <c r="CI223" s="187"/>
      <c r="CJ223" s="187"/>
      <c r="CK223" s="187"/>
      <c r="CL223" s="187"/>
      <c r="CM223" s="187"/>
      <c r="CN223" s="187"/>
      <c r="CO223" s="187"/>
      <c r="CP223" s="187"/>
      <c r="CQ223" s="188"/>
      <c r="CT223" s="186"/>
      <c r="CU223" s="187"/>
      <c r="CV223" s="187"/>
      <c r="CW223" s="187"/>
      <c r="CX223" s="187"/>
      <c r="CY223" s="187"/>
      <c r="CZ223" s="187"/>
      <c r="DA223" s="187"/>
      <c r="DB223" s="187"/>
      <c r="DC223" s="188"/>
      <c r="DF223"/>
      <c r="DG223"/>
      <c r="DH223"/>
      <c r="DI223"/>
      <c r="DJ223"/>
      <c r="DK223"/>
      <c r="DL223"/>
      <c r="DM223"/>
      <c r="DN223"/>
      <c r="DO223"/>
      <c r="DR223"/>
      <c r="DS223"/>
      <c r="DT223"/>
      <c r="DU223"/>
      <c r="DV223"/>
      <c r="DW223"/>
      <c r="DX223"/>
      <c r="DY223"/>
      <c r="DZ223"/>
      <c r="EA223"/>
    </row>
    <row r="224" spans="2:132" s="179" customFormat="1" ht="5.25" customHeight="1">
      <c r="DF224"/>
      <c r="DG224"/>
      <c r="DH224"/>
      <c r="DI224"/>
      <c r="DJ224"/>
      <c r="DK224"/>
      <c r="DL224"/>
      <c r="DM224"/>
      <c r="DN224"/>
      <c r="DO224"/>
      <c r="DR224"/>
      <c r="DS224"/>
      <c r="DT224"/>
      <c r="DU224"/>
      <c r="DV224"/>
      <c r="DW224"/>
      <c r="DX224"/>
      <c r="DY224"/>
      <c r="DZ224"/>
      <c r="EA224"/>
    </row>
    <row r="225" spans="2:131" s="179" customFormat="1" ht="15" customHeight="1">
      <c r="B225" s="189">
        <v>1</v>
      </c>
      <c r="C225" s="307" t="s">
        <v>911</v>
      </c>
      <c r="D225" s="308"/>
      <c r="E225" s="309" t="s">
        <v>912</v>
      </c>
      <c r="F225" s="309" t="s">
        <v>913</v>
      </c>
      <c r="G225" s="309" t="s">
        <v>914</v>
      </c>
      <c r="H225" s="313" t="s">
        <v>915</v>
      </c>
      <c r="I225" s="313"/>
      <c r="J225" s="313" t="s">
        <v>916</v>
      </c>
      <c r="K225" s="313"/>
      <c r="N225" s="189">
        <v>2</v>
      </c>
      <c r="O225" s="307" t="s">
        <v>911</v>
      </c>
      <c r="P225" s="308"/>
      <c r="Q225" s="309" t="s">
        <v>912</v>
      </c>
      <c r="R225" s="309" t="s">
        <v>913</v>
      </c>
      <c r="S225" s="309" t="s">
        <v>914</v>
      </c>
      <c r="T225" s="313" t="s">
        <v>915</v>
      </c>
      <c r="U225" s="313"/>
      <c r="V225" s="313" t="s">
        <v>916</v>
      </c>
      <c r="W225" s="313"/>
      <c r="Z225" s="189">
        <v>3</v>
      </c>
      <c r="AA225" s="307" t="s">
        <v>911</v>
      </c>
      <c r="AB225" s="308"/>
      <c r="AC225" s="309" t="s">
        <v>912</v>
      </c>
      <c r="AD225" s="309" t="s">
        <v>913</v>
      </c>
      <c r="AE225" s="309" t="s">
        <v>914</v>
      </c>
      <c r="AF225" s="313" t="s">
        <v>915</v>
      </c>
      <c r="AG225" s="313"/>
      <c r="AH225" s="313" t="s">
        <v>916</v>
      </c>
      <c r="AI225" s="313"/>
      <c r="AL225" s="189">
        <v>4</v>
      </c>
      <c r="AM225" s="307" t="s">
        <v>911</v>
      </c>
      <c r="AN225" s="308"/>
      <c r="AO225" s="309" t="s">
        <v>912</v>
      </c>
      <c r="AP225" s="309" t="s">
        <v>913</v>
      </c>
      <c r="AQ225" s="309" t="s">
        <v>914</v>
      </c>
      <c r="AR225" s="313" t="s">
        <v>915</v>
      </c>
      <c r="AS225" s="313"/>
      <c r="AT225" s="313" t="s">
        <v>916</v>
      </c>
      <c r="AU225" s="313"/>
      <c r="AX225" s="189">
        <v>5</v>
      </c>
      <c r="AY225" s="307" t="s">
        <v>911</v>
      </c>
      <c r="AZ225" s="308"/>
      <c r="BA225" s="309" t="s">
        <v>912</v>
      </c>
      <c r="BB225" s="309" t="s">
        <v>913</v>
      </c>
      <c r="BC225" s="309" t="s">
        <v>914</v>
      </c>
      <c r="BD225" s="313" t="s">
        <v>915</v>
      </c>
      <c r="BE225" s="313"/>
      <c r="BF225" s="313" t="s">
        <v>916</v>
      </c>
      <c r="BG225" s="313"/>
      <c r="BJ225" s="189">
        <v>6</v>
      </c>
      <c r="BK225" s="307" t="s">
        <v>911</v>
      </c>
      <c r="BL225" s="308"/>
      <c r="BM225" s="309" t="s">
        <v>912</v>
      </c>
      <c r="BN225" s="309" t="s">
        <v>913</v>
      </c>
      <c r="BO225" s="309" t="s">
        <v>914</v>
      </c>
      <c r="BP225" s="313" t="s">
        <v>915</v>
      </c>
      <c r="BQ225" s="313"/>
      <c r="BR225" s="313" t="s">
        <v>916</v>
      </c>
      <c r="BS225" s="313"/>
      <c r="BV225" s="189">
        <v>7</v>
      </c>
      <c r="BW225" s="307" t="s">
        <v>911</v>
      </c>
      <c r="BX225" s="308"/>
      <c r="BY225" s="309" t="s">
        <v>912</v>
      </c>
      <c r="BZ225" s="309" t="s">
        <v>913</v>
      </c>
      <c r="CA225" s="309" t="s">
        <v>914</v>
      </c>
      <c r="CB225" s="313" t="s">
        <v>915</v>
      </c>
      <c r="CC225" s="313"/>
      <c r="CD225" s="313" t="s">
        <v>916</v>
      </c>
      <c r="CE225" s="313"/>
      <c r="CH225" s="189">
        <v>8</v>
      </c>
      <c r="CI225" s="307" t="s">
        <v>911</v>
      </c>
      <c r="CJ225" s="308"/>
      <c r="CK225" s="309" t="s">
        <v>912</v>
      </c>
      <c r="CL225" s="309" t="s">
        <v>913</v>
      </c>
      <c r="CM225" s="309" t="s">
        <v>914</v>
      </c>
      <c r="CN225" s="313" t="s">
        <v>915</v>
      </c>
      <c r="CO225" s="313"/>
      <c r="CP225" s="313" t="s">
        <v>916</v>
      </c>
      <c r="CQ225" s="313"/>
      <c r="CT225" s="189">
        <v>9</v>
      </c>
      <c r="CU225" s="307" t="s">
        <v>911</v>
      </c>
      <c r="CV225" s="308"/>
      <c r="CW225" s="309" t="s">
        <v>912</v>
      </c>
      <c r="CX225" s="309" t="s">
        <v>913</v>
      </c>
      <c r="CY225" s="309" t="s">
        <v>914</v>
      </c>
      <c r="CZ225" s="313" t="s">
        <v>915</v>
      </c>
      <c r="DA225" s="313"/>
      <c r="DB225" s="313" t="s">
        <v>916</v>
      </c>
      <c r="DC225" s="313"/>
      <c r="DF225"/>
      <c r="DG225"/>
      <c r="DH225"/>
      <c r="DI225"/>
      <c r="DJ225"/>
      <c r="DK225"/>
      <c r="DL225"/>
      <c r="DM225"/>
      <c r="DN225"/>
      <c r="DO225"/>
      <c r="DR225"/>
      <c r="DS225"/>
      <c r="DT225"/>
      <c r="DU225"/>
      <c r="DV225"/>
      <c r="DW225"/>
      <c r="DX225"/>
      <c r="DY225"/>
      <c r="DZ225"/>
      <c r="EA225"/>
    </row>
    <row r="226" spans="2:131" s="179" customFormat="1" ht="15" customHeight="1" thickBot="1">
      <c r="B226" s="315" t="s">
        <v>917</v>
      </c>
      <c r="C226" s="316"/>
      <c r="D226" s="190">
        <v>0.41666666666666669</v>
      </c>
      <c r="E226" s="310"/>
      <c r="F226" s="310"/>
      <c r="G226" s="310"/>
      <c r="H226" s="314"/>
      <c r="I226" s="314"/>
      <c r="J226" s="314"/>
      <c r="K226" s="314"/>
      <c r="N226" s="315" t="s">
        <v>917</v>
      </c>
      <c r="O226" s="316"/>
      <c r="P226" s="190">
        <v>0.4513888888888889</v>
      </c>
      <c r="Q226" s="310"/>
      <c r="R226" s="310"/>
      <c r="S226" s="310"/>
      <c r="T226" s="314"/>
      <c r="U226" s="314"/>
      <c r="V226" s="314"/>
      <c r="W226" s="314"/>
      <c r="Z226" s="315" t="s">
        <v>917</v>
      </c>
      <c r="AA226" s="316"/>
      <c r="AB226" s="190">
        <v>0.4861111111111111</v>
      </c>
      <c r="AC226" s="310"/>
      <c r="AD226" s="310"/>
      <c r="AE226" s="310"/>
      <c r="AF226" s="314"/>
      <c r="AG226" s="314"/>
      <c r="AH226" s="314"/>
      <c r="AI226" s="314"/>
      <c r="AL226" s="315" t="s">
        <v>917</v>
      </c>
      <c r="AM226" s="316"/>
      <c r="AN226" s="190">
        <v>0.52083333333333337</v>
      </c>
      <c r="AO226" s="310"/>
      <c r="AP226" s="310"/>
      <c r="AQ226" s="310"/>
      <c r="AR226" s="314"/>
      <c r="AS226" s="314"/>
      <c r="AT226" s="314"/>
      <c r="AU226" s="314"/>
      <c r="AX226" s="315" t="s">
        <v>917</v>
      </c>
      <c r="AY226" s="316"/>
      <c r="AZ226" s="190">
        <v>0.55555555555555558</v>
      </c>
      <c r="BA226" s="310"/>
      <c r="BB226" s="310"/>
      <c r="BC226" s="310"/>
      <c r="BD226" s="314"/>
      <c r="BE226" s="314"/>
      <c r="BF226" s="314"/>
      <c r="BG226" s="314"/>
      <c r="BJ226" s="315" t="s">
        <v>917</v>
      </c>
      <c r="BK226" s="316"/>
      <c r="BL226" s="190">
        <v>0.59027777777777779</v>
      </c>
      <c r="BM226" s="310"/>
      <c r="BN226" s="310"/>
      <c r="BO226" s="310"/>
      <c r="BP226" s="314"/>
      <c r="BQ226" s="314"/>
      <c r="BR226" s="314"/>
      <c r="BS226" s="314"/>
      <c r="BV226" s="315" t="s">
        <v>917</v>
      </c>
      <c r="BW226" s="316"/>
      <c r="BX226" s="190">
        <v>0.625</v>
      </c>
      <c r="BY226" s="310"/>
      <c r="BZ226" s="310"/>
      <c r="CA226" s="310"/>
      <c r="CB226" s="314"/>
      <c r="CC226" s="314"/>
      <c r="CD226" s="314"/>
      <c r="CE226" s="314"/>
      <c r="CH226" s="315" t="s">
        <v>917</v>
      </c>
      <c r="CI226" s="316"/>
      <c r="CJ226" s="190">
        <v>0.66666666666666663</v>
      </c>
      <c r="CK226" s="310"/>
      <c r="CL226" s="310"/>
      <c r="CM226" s="310"/>
      <c r="CN226" s="314"/>
      <c r="CO226" s="314"/>
      <c r="CP226" s="314"/>
      <c r="CQ226" s="314"/>
      <c r="CT226" s="315" t="s">
        <v>917</v>
      </c>
      <c r="CU226" s="316"/>
      <c r="CV226" s="190">
        <v>0.70833333333333337</v>
      </c>
      <c r="CW226" s="310"/>
      <c r="CX226" s="310"/>
      <c r="CY226" s="310"/>
      <c r="CZ226" s="314"/>
      <c r="DA226" s="314"/>
      <c r="DB226" s="314"/>
      <c r="DC226" s="314"/>
      <c r="DF226"/>
      <c r="DG226"/>
      <c r="DH226"/>
      <c r="DI226"/>
      <c r="DJ226"/>
      <c r="DK226"/>
      <c r="DL226"/>
      <c r="DM226"/>
      <c r="DN226"/>
      <c r="DO226"/>
      <c r="DR226"/>
      <c r="DS226"/>
      <c r="DT226"/>
      <c r="DU226"/>
      <c r="DV226"/>
      <c r="DW226"/>
      <c r="DX226"/>
      <c r="DY226"/>
      <c r="DZ226"/>
      <c r="EA226"/>
    </row>
    <row r="227" spans="2:131" s="196" customFormat="1" ht="24.75" customHeight="1" thickBot="1">
      <c r="B227" s="317" t="s">
        <v>918</v>
      </c>
      <c r="C227" s="318"/>
      <c r="D227" s="191" t="s">
        <v>937</v>
      </c>
      <c r="E227" s="192"/>
      <c r="F227" s="192"/>
      <c r="G227" s="192"/>
      <c r="H227" s="194"/>
      <c r="I227" s="194"/>
      <c r="J227" s="194"/>
      <c r="K227" s="195"/>
      <c r="N227" s="317" t="s">
        <v>918</v>
      </c>
      <c r="O227" s="318"/>
      <c r="P227" s="191" t="s">
        <v>937</v>
      </c>
      <c r="Q227" s="192" t="e">
        <f>Turnisabato!#REF!</f>
        <v>#REF!</v>
      </c>
      <c r="R227" s="192" t="e">
        <f>Turnisabato!#REF!</f>
        <v>#REF!</v>
      </c>
      <c r="S227" s="192" t="e">
        <f>Turnisabato!#REF!</f>
        <v>#REF!</v>
      </c>
      <c r="T227" s="194"/>
      <c r="U227" s="194"/>
      <c r="V227" s="194"/>
      <c r="W227" s="195"/>
      <c r="Z227" s="317" t="s">
        <v>918</v>
      </c>
      <c r="AA227" s="318"/>
      <c r="AB227" s="191" t="s">
        <v>937</v>
      </c>
      <c r="AC227" s="192" t="e">
        <f>Turnisabato!#REF!</f>
        <v>#REF!</v>
      </c>
      <c r="AD227" s="192" t="e">
        <f>Turnisabato!#REF!</f>
        <v>#REF!</v>
      </c>
      <c r="AE227" s="192" t="e">
        <f>Turnisabato!#REF!</f>
        <v>#REF!</v>
      </c>
      <c r="AF227" s="194"/>
      <c r="AG227" s="194"/>
      <c r="AH227" s="194"/>
      <c r="AI227" s="195"/>
      <c r="AL227" s="317" t="s">
        <v>918</v>
      </c>
      <c r="AM227" s="318"/>
      <c r="AN227" s="191" t="s">
        <v>937</v>
      </c>
      <c r="AO227" s="192" t="e">
        <f>Turnisabato!#REF!</f>
        <v>#REF!</v>
      </c>
      <c r="AP227" s="192" t="e">
        <f>Turnisabato!#REF!</f>
        <v>#REF!</v>
      </c>
      <c r="AQ227" s="192" t="e">
        <f>Turnisabato!#REF!</f>
        <v>#REF!</v>
      </c>
      <c r="AR227" s="194"/>
      <c r="AS227" s="194"/>
      <c r="AT227" s="194"/>
      <c r="AU227" s="195"/>
      <c r="AX227" s="317" t="s">
        <v>918</v>
      </c>
      <c r="AY227" s="318"/>
      <c r="AZ227" s="191" t="s">
        <v>937</v>
      </c>
      <c r="BA227" s="192" t="e">
        <f>Turnisabato!#REF!</f>
        <v>#REF!</v>
      </c>
      <c r="BB227" s="192" t="e">
        <f>Turnisabato!#REF!</f>
        <v>#REF!</v>
      </c>
      <c r="BC227" s="192" t="e">
        <f>Turnisabato!#REF!</f>
        <v>#REF!</v>
      </c>
      <c r="BD227" s="194"/>
      <c r="BE227" s="194"/>
      <c r="BF227" s="194"/>
      <c r="BG227" s="195"/>
      <c r="BJ227" s="317" t="s">
        <v>918</v>
      </c>
      <c r="BK227" s="318"/>
      <c r="BL227" s="191" t="s">
        <v>937</v>
      </c>
      <c r="BM227" s="192" t="e">
        <f>Turnisabato!#REF!</f>
        <v>#REF!</v>
      </c>
      <c r="BN227" s="192" t="e">
        <f>Turnisabato!#REF!</f>
        <v>#REF!</v>
      </c>
      <c r="BO227" s="192" t="e">
        <f>Turnisabato!#REF!</f>
        <v>#REF!</v>
      </c>
      <c r="BP227" s="194"/>
      <c r="BQ227" s="194"/>
      <c r="BR227" s="194"/>
      <c r="BS227" s="195"/>
      <c r="BV227" s="317" t="s">
        <v>918</v>
      </c>
      <c r="BW227" s="318"/>
      <c r="BX227" s="191" t="s">
        <v>937</v>
      </c>
      <c r="BY227" s="192" t="e">
        <f>Turnisabato!#REF!</f>
        <v>#REF!</v>
      </c>
      <c r="BZ227" s="192" t="e">
        <f>Turnisabato!#REF!</f>
        <v>#REF!</v>
      </c>
      <c r="CA227" s="192" t="e">
        <f>Turnisabato!#REF!</f>
        <v>#REF!</v>
      </c>
      <c r="CB227" s="194"/>
      <c r="CC227" s="194"/>
      <c r="CD227" s="194"/>
      <c r="CE227" s="195"/>
      <c r="CH227" s="317" t="s">
        <v>918</v>
      </c>
      <c r="CI227" s="318"/>
      <c r="CJ227" s="191" t="s">
        <v>937</v>
      </c>
      <c r="CK227" s="192" t="e">
        <f>Turnisabato!#REF!</f>
        <v>#REF!</v>
      </c>
      <c r="CL227" s="192" t="e">
        <f>Turnisabato!#REF!</f>
        <v>#REF!</v>
      </c>
      <c r="CM227" s="192" t="e">
        <f>Turnisabato!#REF!</f>
        <v>#REF!</v>
      </c>
      <c r="CN227" s="194"/>
      <c r="CO227" s="194"/>
      <c r="CP227" s="194"/>
      <c r="CQ227" s="195"/>
      <c r="CT227" s="317" t="s">
        <v>918</v>
      </c>
      <c r="CU227" s="318"/>
      <c r="CV227" s="191" t="s">
        <v>937</v>
      </c>
      <c r="CW227" s="192">
        <f>Turnisabato!C185</f>
        <v>0</v>
      </c>
      <c r="CX227" s="192">
        <f>Turnisabato!D185</f>
        <v>0</v>
      </c>
      <c r="CY227" s="192">
        <f>Turnisabato!G185</f>
        <v>0</v>
      </c>
      <c r="CZ227" s="194"/>
      <c r="DA227" s="194"/>
      <c r="DB227" s="194"/>
      <c r="DC227" s="195"/>
      <c r="DF227" s="203"/>
      <c r="DG227" s="203"/>
      <c r="DH227" s="203"/>
      <c r="DI227" s="203"/>
      <c r="DJ227" s="203"/>
      <c r="DK227" s="203"/>
      <c r="DL227" s="203"/>
      <c r="DM227" s="203"/>
      <c r="DN227" s="203"/>
      <c r="DO227" s="203"/>
      <c r="DR227" s="203"/>
      <c r="DS227" s="203"/>
      <c r="DT227" s="203"/>
      <c r="DU227" s="203"/>
      <c r="DV227" s="203"/>
      <c r="DW227" s="203"/>
      <c r="DX227" s="203"/>
      <c r="DY227" s="203"/>
      <c r="DZ227" s="203"/>
      <c r="EA227" s="203"/>
    </row>
    <row r="228" spans="2:131" s="181" customFormat="1" ht="6" customHeight="1">
      <c r="B228" s="197"/>
      <c r="C228" s="197"/>
      <c r="D228" s="198"/>
      <c r="E228" s="199"/>
      <c r="F228" s="199"/>
      <c r="G228" s="199"/>
      <c r="N228" s="197"/>
      <c r="O228" s="197"/>
      <c r="P228" s="198"/>
      <c r="Q228" s="199"/>
      <c r="R228" s="199"/>
      <c r="S228" s="199"/>
      <c r="Z228" s="197"/>
      <c r="AA228" s="197"/>
      <c r="AB228" s="198"/>
      <c r="AC228" s="199"/>
      <c r="AD228" s="199"/>
      <c r="AE228" s="199"/>
      <c r="AL228" s="197"/>
      <c r="AM228" s="197"/>
      <c r="AN228" s="198"/>
      <c r="AO228" s="199"/>
      <c r="AP228" s="199"/>
      <c r="AQ228" s="199"/>
      <c r="AX228" s="197"/>
      <c r="AY228" s="197"/>
      <c r="AZ228" s="198"/>
      <c r="BA228" s="199"/>
      <c r="BB228" s="199"/>
      <c r="BC228" s="199"/>
      <c r="BJ228" s="197"/>
      <c r="BK228" s="197"/>
      <c r="BL228" s="198"/>
      <c r="BM228" s="199"/>
      <c r="BN228" s="199"/>
      <c r="BO228" s="199"/>
      <c r="BV228" s="197"/>
      <c r="BW228" s="197"/>
      <c r="BX228" s="198"/>
      <c r="BY228" s="199"/>
      <c r="BZ228" s="199"/>
      <c r="CA228" s="199"/>
      <c r="CH228" s="197"/>
      <c r="CI228" s="197"/>
      <c r="CJ228" s="198"/>
      <c r="CK228" s="199"/>
      <c r="CL228" s="199"/>
      <c r="CM228" s="199"/>
      <c r="CT228" s="197"/>
      <c r="CU228" s="197"/>
      <c r="CV228" s="198"/>
      <c r="CW228" s="199"/>
      <c r="CX228" s="199"/>
      <c r="CY228" s="199"/>
      <c r="DF228"/>
      <c r="DG228"/>
      <c r="DH228"/>
      <c r="DI228"/>
      <c r="DJ228"/>
      <c r="DK228"/>
      <c r="DL228"/>
      <c r="DM228"/>
      <c r="DN228"/>
      <c r="DO228"/>
      <c r="DR228"/>
      <c r="DS228"/>
      <c r="DT228"/>
      <c r="DU228"/>
      <c r="DV228"/>
      <c r="DW228"/>
      <c r="DX228"/>
      <c r="DY228"/>
      <c r="DZ228"/>
      <c r="EA228"/>
    </row>
    <row r="229" spans="2:131" s="179" customFormat="1" ht="21.75" customHeight="1">
      <c r="B229" s="319" t="s">
        <v>920</v>
      </c>
      <c r="C229" s="319"/>
      <c r="D229" s="319"/>
      <c r="E229" s="200"/>
      <c r="F229" s="200"/>
      <c r="G229" s="200"/>
      <c r="H229" s="200"/>
      <c r="I229" s="200"/>
      <c r="J229" s="200"/>
      <c r="K229" s="200"/>
      <c r="N229" s="319" t="s">
        <v>920</v>
      </c>
      <c r="O229" s="319"/>
      <c r="P229" s="319"/>
      <c r="Q229" s="200"/>
      <c r="R229" s="200"/>
      <c r="S229" s="200"/>
      <c r="T229" s="200"/>
      <c r="U229" s="200"/>
      <c r="V229" s="200"/>
      <c r="W229" s="200"/>
      <c r="Z229" s="319" t="s">
        <v>920</v>
      </c>
      <c r="AA229" s="319"/>
      <c r="AB229" s="319"/>
      <c r="AC229" s="200"/>
      <c r="AD229" s="200"/>
      <c r="AE229" s="200"/>
      <c r="AF229" s="200"/>
      <c r="AG229" s="200"/>
      <c r="AH229" s="200"/>
      <c r="AI229" s="200"/>
      <c r="AL229" s="319" t="s">
        <v>920</v>
      </c>
      <c r="AM229" s="319"/>
      <c r="AN229" s="319"/>
      <c r="AO229" s="200"/>
      <c r="AP229" s="200"/>
      <c r="AQ229" s="200"/>
      <c r="AR229" s="200"/>
      <c r="AS229" s="200"/>
      <c r="AT229" s="200"/>
      <c r="AU229" s="200"/>
      <c r="AX229" s="319" t="s">
        <v>920</v>
      </c>
      <c r="AY229" s="319"/>
      <c r="AZ229" s="319"/>
      <c r="BA229" s="200"/>
      <c r="BB229" s="200"/>
      <c r="BC229" s="200"/>
      <c r="BD229" s="200"/>
      <c r="BE229" s="200"/>
      <c r="BF229" s="200"/>
      <c r="BG229" s="200"/>
      <c r="BJ229" s="319" t="s">
        <v>920</v>
      </c>
      <c r="BK229" s="319"/>
      <c r="BL229" s="319"/>
      <c r="BM229" s="200"/>
      <c r="BN229" s="200"/>
      <c r="BO229" s="200"/>
      <c r="BP229" s="200"/>
      <c r="BQ229" s="200"/>
      <c r="BR229" s="200"/>
      <c r="BS229" s="200"/>
      <c r="BV229" s="319" t="s">
        <v>920</v>
      </c>
      <c r="BW229" s="319"/>
      <c r="BX229" s="319"/>
      <c r="BY229" s="200"/>
      <c r="BZ229" s="200"/>
      <c r="CA229" s="200"/>
      <c r="CB229" s="200"/>
      <c r="CC229" s="200"/>
      <c r="CD229" s="200"/>
      <c r="CE229" s="200"/>
      <c r="CH229" s="319" t="s">
        <v>920</v>
      </c>
      <c r="CI229" s="319"/>
      <c r="CJ229" s="319"/>
      <c r="CK229" s="200"/>
      <c r="CL229" s="200"/>
      <c r="CM229" s="200"/>
      <c r="CN229" s="200"/>
      <c r="CO229" s="200"/>
      <c r="CP229" s="200"/>
      <c r="CQ229" s="200"/>
      <c r="CT229" s="319" t="s">
        <v>920</v>
      </c>
      <c r="CU229" s="319"/>
      <c r="CV229" s="319"/>
      <c r="CW229" s="200"/>
      <c r="CX229" s="200"/>
      <c r="CY229" s="200"/>
      <c r="CZ229" s="200"/>
      <c r="DA229" s="200"/>
      <c r="DB229" s="200"/>
      <c r="DC229" s="200"/>
      <c r="DF229"/>
      <c r="DG229"/>
      <c r="DH229"/>
      <c r="DI229"/>
      <c r="DJ229"/>
      <c r="DK229"/>
      <c r="DL229"/>
      <c r="DM229"/>
      <c r="DN229"/>
      <c r="DO229"/>
      <c r="DR229"/>
      <c r="DS229"/>
      <c r="DT229"/>
      <c r="DU229"/>
      <c r="DV229"/>
      <c r="DW229"/>
      <c r="DX229"/>
      <c r="DY229"/>
      <c r="DZ229"/>
      <c r="EA229"/>
    </row>
    <row r="230" spans="2:131" s="179" customFormat="1" ht="21.75" customHeight="1">
      <c r="B230" s="319" t="s">
        <v>921</v>
      </c>
      <c r="C230" s="319"/>
      <c r="D230" s="319"/>
      <c r="E230" s="200"/>
      <c r="F230" s="200"/>
      <c r="G230" s="200"/>
      <c r="H230" s="200"/>
      <c r="I230" s="200"/>
      <c r="J230" s="200"/>
      <c r="K230" s="200"/>
      <c r="N230" s="319" t="s">
        <v>921</v>
      </c>
      <c r="O230" s="319"/>
      <c r="P230" s="319"/>
      <c r="Q230" s="200"/>
      <c r="R230" s="200"/>
      <c r="S230" s="200"/>
      <c r="T230" s="200"/>
      <c r="U230" s="200"/>
      <c r="V230" s="200"/>
      <c r="W230" s="200"/>
      <c r="Z230" s="319" t="s">
        <v>921</v>
      </c>
      <c r="AA230" s="319"/>
      <c r="AB230" s="319"/>
      <c r="AC230" s="200"/>
      <c r="AD230" s="200"/>
      <c r="AE230" s="200"/>
      <c r="AF230" s="200"/>
      <c r="AG230" s="200"/>
      <c r="AH230" s="200"/>
      <c r="AI230" s="200"/>
      <c r="AL230" s="319" t="s">
        <v>921</v>
      </c>
      <c r="AM230" s="319"/>
      <c r="AN230" s="319"/>
      <c r="AO230" s="200"/>
      <c r="AP230" s="200"/>
      <c r="AQ230" s="200"/>
      <c r="AR230" s="200"/>
      <c r="AS230" s="200"/>
      <c r="AT230" s="200"/>
      <c r="AU230" s="200"/>
      <c r="AX230" s="319" t="s">
        <v>921</v>
      </c>
      <c r="AY230" s="319"/>
      <c r="AZ230" s="319"/>
      <c r="BA230" s="200"/>
      <c r="BB230" s="200"/>
      <c r="BC230" s="200"/>
      <c r="BD230" s="200"/>
      <c r="BE230" s="200"/>
      <c r="BF230" s="200"/>
      <c r="BG230" s="200"/>
      <c r="BJ230" s="319" t="s">
        <v>921</v>
      </c>
      <c r="BK230" s="319"/>
      <c r="BL230" s="319"/>
      <c r="BM230" s="200"/>
      <c r="BN230" s="200"/>
      <c r="BO230" s="200"/>
      <c r="BP230" s="200"/>
      <c r="BQ230" s="200"/>
      <c r="BR230" s="200"/>
      <c r="BS230" s="200"/>
      <c r="BV230" s="319" t="s">
        <v>921</v>
      </c>
      <c r="BW230" s="319"/>
      <c r="BX230" s="319"/>
      <c r="BY230" s="200"/>
      <c r="BZ230" s="200"/>
      <c r="CA230" s="200"/>
      <c r="CB230" s="200"/>
      <c r="CC230" s="200"/>
      <c r="CD230" s="200"/>
      <c r="CE230" s="200"/>
      <c r="CH230" s="319" t="s">
        <v>921</v>
      </c>
      <c r="CI230" s="319"/>
      <c r="CJ230" s="319"/>
      <c r="CK230" s="200"/>
      <c r="CL230" s="200"/>
      <c r="CM230" s="200"/>
      <c r="CN230" s="200"/>
      <c r="CO230" s="200"/>
      <c r="CP230" s="200"/>
      <c r="CQ230" s="200"/>
      <c r="CT230" s="319" t="s">
        <v>921</v>
      </c>
      <c r="CU230" s="319"/>
      <c r="CV230" s="319"/>
      <c r="CW230" s="200"/>
      <c r="CX230" s="200"/>
      <c r="CY230" s="200"/>
      <c r="CZ230" s="200"/>
      <c r="DA230" s="200"/>
      <c r="DB230" s="200"/>
      <c r="DC230" s="200"/>
      <c r="DF230"/>
      <c r="DG230"/>
      <c r="DH230"/>
      <c r="DI230"/>
      <c r="DJ230"/>
      <c r="DK230"/>
      <c r="DL230"/>
      <c r="DM230"/>
      <c r="DN230"/>
      <c r="DO230"/>
      <c r="DR230"/>
      <c r="DS230"/>
      <c r="DT230"/>
      <c r="DU230"/>
      <c r="DV230"/>
      <c r="DW230"/>
      <c r="DX230"/>
      <c r="DY230"/>
      <c r="DZ230"/>
      <c r="EA230"/>
    </row>
    <row r="231" spans="2:131" s="179" customFormat="1" ht="21.75" customHeight="1">
      <c r="B231" s="319" t="s">
        <v>922</v>
      </c>
      <c r="C231" s="319"/>
      <c r="D231" s="319"/>
      <c r="E231" s="200"/>
      <c r="F231" s="200"/>
      <c r="G231" s="200"/>
      <c r="H231" s="200"/>
      <c r="I231" s="200"/>
      <c r="J231" s="200"/>
      <c r="K231" s="200"/>
      <c r="N231" s="319" t="s">
        <v>922</v>
      </c>
      <c r="O231" s="319"/>
      <c r="P231" s="319"/>
      <c r="Q231" s="200"/>
      <c r="R231" s="200"/>
      <c r="S231" s="200"/>
      <c r="T231" s="200"/>
      <c r="U231" s="200"/>
      <c r="V231" s="200"/>
      <c r="W231" s="200"/>
      <c r="Z231" s="319" t="s">
        <v>922</v>
      </c>
      <c r="AA231" s="319"/>
      <c r="AB231" s="319"/>
      <c r="AC231" s="200"/>
      <c r="AD231" s="200"/>
      <c r="AE231" s="200"/>
      <c r="AF231" s="200"/>
      <c r="AG231" s="200"/>
      <c r="AH231" s="200"/>
      <c r="AI231" s="200"/>
      <c r="AL231" s="319" t="s">
        <v>922</v>
      </c>
      <c r="AM231" s="319"/>
      <c r="AN231" s="319"/>
      <c r="AO231" s="200"/>
      <c r="AP231" s="200"/>
      <c r="AQ231" s="200"/>
      <c r="AR231" s="200"/>
      <c r="AS231" s="200"/>
      <c r="AT231" s="200"/>
      <c r="AU231" s="200"/>
      <c r="AX231" s="319" t="s">
        <v>922</v>
      </c>
      <c r="AY231" s="319"/>
      <c r="AZ231" s="319"/>
      <c r="BA231" s="200"/>
      <c r="BB231" s="200"/>
      <c r="BC231" s="200"/>
      <c r="BD231" s="200"/>
      <c r="BE231" s="200"/>
      <c r="BF231" s="200"/>
      <c r="BG231" s="200"/>
      <c r="BJ231" s="319" t="s">
        <v>922</v>
      </c>
      <c r="BK231" s="319"/>
      <c r="BL231" s="319"/>
      <c r="BM231" s="200"/>
      <c r="BN231" s="200"/>
      <c r="BO231" s="200"/>
      <c r="BP231" s="200"/>
      <c r="BQ231" s="200"/>
      <c r="BR231" s="200"/>
      <c r="BS231" s="200"/>
      <c r="BV231" s="319" t="s">
        <v>922</v>
      </c>
      <c r="BW231" s="319"/>
      <c r="BX231" s="319"/>
      <c r="BY231" s="200"/>
      <c r="BZ231" s="200"/>
      <c r="CA231" s="200"/>
      <c r="CB231" s="200"/>
      <c r="CC231" s="200"/>
      <c r="CD231" s="200"/>
      <c r="CE231" s="200"/>
      <c r="CH231" s="319" t="s">
        <v>922</v>
      </c>
      <c r="CI231" s="319"/>
      <c r="CJ231" s="319"/>
      <c r="CK231" s="200"/>
      <c r="CL231" s="200"/>
      <c r="CM231" s="200"/>
      <c r="CN231" s="200"/>
      <c r="CO231" s="200"/>
      <c r="CP231" s="200"/>
      <c r="CQ231" s="200"/>
      <c r="CT231" s="319" t="s">
        <v>922</v>
      </c>
      <c r="CU231" s="319"/>
      <c r="CV231" s="319"/>
      <c r="CW231" s="200"/>
      <c r="CX231" s="200"/>
      <c r="CY231" s="200"/>
      <c r="CZ231" s="200"/>
      <c r="DA231" s="200"/>
      <c r="DB231" s="200"/>
      <c r="DC231" s="200"/>
      <c r="DF231"/>
      <c r="DG231"/>
      <c r="DH231"/>
      <c r="DI231"/>
      <c r="DJ231"/>
      <c r="DK231"/>
      <c r="DL231"/>
      <c r="DM231"/>
      <c r="DN231"/>
      <c r="DO231"/>
      <c r="DR231"/>
      <c r="DS231"/>
      <c r="DT231"/>
      <c r="DU231"/>
      <c r="DV231"/>
      <c r="DW231"/>
      <c r="DX231"/>
      <c r="DY231"/>
      <c r="DZ231"/>
      <c r="EA231"/>
    </row>
    <row r="232" spans="2:131" s="179" customFormat="1" ht="21.75" customHeight="1">
      <c r="B232" s="319" t="s">
        <v>923</v>
      </c>
      <c r="C232" s="319"/>
      <c r="D232" s="319"/>
      <c r="E232" s="200"/>
      <c r="F232" s="200"/>
      <c r="G232" s="200"/>
      <c r="H232" s="200"/>
      <c r="I232" s="200"/>
      <c r="J232" s="200"/>
      <c r="K232" s="200"/>
      <c r="N232" s="319" t="s">
        <v>923</v>
      </c>
      <c r="O232" s="319"/>
      <c r="P232" s="319"/>
      <c r="Q232" s="200"/>
      <c r="R232" s="200"/>
      <c r="S232" s="200"/>
      <c r="T232" s="200"/>
      <c r="U232" s="200"/>
      <c r="V232" s="200"/>
      <c r="W232" s="200"/>
      <c r="Z232" s="319" t="s">
        <v>923</v>
      </c>
      <c r="AA232" s="319"/>
      <c r="AB232" s="319"/>
      <c r="AC232" s="200"/>
      <c r="AD232" s="200"/>
      <c r="AE232" s="200"/>
      <c r="AF232" s="200"/>
      <c r="AG232" s="200"/>
      <c r="AH232" s="200"/>
      <c r="AI232" s="200"/>
      <c r="AL232" s="319" t="s">
        <v>923</v>
      </c>
      <c r="AM232" s="319"/>
      <c r="AN232" s="319"/>
      <c r="AO232" s="200"/>
      <c r="AP232" s="200"/>
      <c r="AQ232" s="200"/>
      <c r="AR232" s="200"/>
      <c r="AS232" s="200"/>
      <c r="AT232" s="200"/>
      <c r="AU232" s="200"/>
      <c r="AX232" s="319" t="s">
        <v>923</v>
      </c>
      <c r="AY232" s="319"/>
      <c r="AZ232" s="319"/>
      <c r="BA232" s="200"/>
      <c r="BB232" s="200"/>
      <c r="BC232" s="200"/>
      <c r="BD232" s="200"/>
      <c r="BE232" s="200"/>
      <c r="BF232" s="200"/>
      <c r="BG232" s="200"/>
      <c r="BJ232" s="319" t="s">
        <v>923</v>
      </c>
      <c r="BK232" s="319"/>
      <c r="BL232" s="319"/>
      <c r="BM232" s="200"/>
      <c r="BN232" s="200"/>
      <c r="BO232" s="200"/>
      <c r="BP232" s="200"/>
      <c r="BQ232" s="200"/>
      <c r="BR232" s="200"/>
      <c r="BS232" s="200"/>
      <c r="BV232" s="319" t="s">
        <v>923</v>
      </c>
      <c r="BW232" s="319"/>
      <c r="BX232" s="319"/>
      <c r="BY232" s="200"/>
      <c r="BZ232" s="200"/>
      <c r="CA232" s="200"/>
      <c r="CB232" s="200"/>
      <c r="CC232" s="200"/>
      <c r="CD232" s="200"/>
      <c r="CE232" s="200"/>
      <c r="CH232" s="319" t="s">
        <v>923</v>
      </c>
      <c r="CI232" s="319"/>
      <c r="CJ232" s="319"/>
      <c r="CK232" s="200"/>
      <c r="CL232" s="200"/>
      <c r="CM232" s="200"/>
      <c r="CN232" s="200"/>
      <c r="CO232" s="200"/>
      <c r="CP232" s="200"/>
      <c r="CQ232" s="200"/>
      <c r="CT232" s="319" t="s">
        <v>923</v>
      </c>
      <c r="CU232" s="319"/>
      <c r="CV232" s="319"/>
      <c r="CW232" s="200"/>
      <c r="CX232" s="200"/>
      <c r="CY232" s="200"/>
      <c r="CZ232" s="200"/>
      <c r="DA232" s="200"/>
      <c r="DB232" s="200"/>
      <c r="DC232" s="200"/>
      <c r="DF232"/>
      <c r="DG232"/>
      <c r="DH232"/>
      <c r="DI232"/>
      <c r="DJ232"/>
      <c r="DK232"/>
      <c r="DL232"/>
      <c r="DM232"/>
      <c r="DN232"/>
      <c r="DO232"/>
      <c r="DR232"/>
      <c r="DS232"/>
      <c r="DT232"/>
      <c r="DU232"/>
      <c r="DV232"/>
      <c r="DW232"/>
      <c r="DX232"/>
      <c r="DY232"/>
      <c r="DZ232"/>
      <c r="EA232"/>
    </row>
    <row r="233" spans="2:131" s="181" customFormat="1" ht="6" customHeight="1">
      <c r="B233" s="197"/>
      <c r="C233" s="197"/>
      <c r="D233" s="197"/>
      <c r="N233" s="197"/>
      <c r="O233" s="197"/>
      <c r="P233" s="197"/>
      <c r="Z233" s="197"/>
      <c r="AA233" s="197"/>
      <c r="AB233" s="197"/>
      <c r="AL233" s="197"/>
      <c r="AM233" s="197"/>
      <c r="AN233" s="197"/>
      <c r="AX233" s="197"/>
      <c r="AY233" s="197"/>
      <c r="AZ233" s="197"/>
      <c r="BJ233" s="197"/>
      <c r="BK233" s="197"/>
      <c r="BL233" s="197"/>
      <c r="BV233" s="197"/>
      <c r="BW233" s="197"/>
      <c r="BX233" s="197"/>
      <c r="CH233" s="197"/>
      <c r="CI233" s="197"/>
      <c r="CJ233" s="197"/>
      <c r="CT233" s="197"/>
      <c r="CU233" s="197"/>
      <c r="CV233" s="197"/>
      <c r="DF233"/>
      <c r="DG233"/>
      <c r="DH233"/>
      <c r="DI233"/>
      <c r="DJ233"/>
      <c r="DK233"/>
      <c r="DL233"/>
      <c r="DM233"/>
      <c r="DN233"/>
      <c r="DO233"/>
      <c r="DR233"/>
      <c r="DS233"/>
      <c r="DT233"/>
      <c r="DU233"/>
      <c r="DV233"/>
      <c r="DW233"/>
      <c r="DX233"/>
      <c r="DY233"/>
      <c r="DZ233"/>
      <c r="EA233"/>
    </row>
    <row r="234" spans="2:131" s="179" customFormat="1" ht="21.75" customHeight="1">
      <c r="B234" s="319" t="s">
        <v>924</v>
      </c>
      <c r="C234" s="319"/>
      <c r="D234" s="319"/>
      <c r="E234" s="200"/>
      <c r="F234" s="200"/>
      <c r="G234" s="200"/>
      <c r="H234" s="320"/>
      <c r="I234" s="320"/>
      <c r="J234" s="320"/>
      <c r="K234" s="320"/>
      <c r="N234" s="319" t="s">
        <v>924</v>
      </c>
      <c r="O234" s="319"/>
      <c r="P234" s="319"/>
      <c r="Q234" s="200"/>
      <c r="R234" s="200"/>
      <c r="S234" s="200"/>
      <c r="T234" s="320"/>
      <c r="U234" s="320"/>
      <c r="V234" s="320"/>
      <c r="W234" s="320"/>
      <c r="Z234" s="319" t="s">
        <v>924</v>
      </c>
      <c r="AA234" s="319"/>
      <c r="AB234" s="319"/>
      <c r="AC234" s="200"/>
      <c r="AD234" s="200"/>
      <c r="AE234" s="200"/>
      <c r="AF234" s="320"/>
      <c r="AG234" s="320"/>
      <c r="AH234" s="320"/>
      <c r="AI234" s="320"/>
      <c r="AL234" s="319" t="s">
        <v>924</v>
      </c>
      <c r="AM234" s="319"/>
      <c r="AN234" s="319"/>
      <c r="AO234" s="200"/>
      <c r="AP234" s="200"/>
      <c r="AQ234" s="200"/>
      <c r="AR234" s="320"/>
      <c r="AS234" s="320"/>
      <c r="AT234" s="320"/>
      <c r="AU234" s="320"/>
      <c r="AX234" s="319" t="s">
        <v>924</v>
      </c>
      <c r="AY234" s="319"/>
      <c r="AZ234" s="319"/>
      <c r="BA234" s="200"/>
      <c r="BB234" s="200"/>
      <c r="BC234" s="200"/>
      <c r="BD234" s="320"/>
      <c r="BE234" s="320"/>
      <c r="BF234" s="320"/>
      <c r="BG234" s="320"/>
      <c r="BJ234" s="319" t="s">
        <v>924</v>
      </c>
      <c r="BK234" s="319"/>
      <c r="BL234" s="319"/>
      <c r="BM234" s="200"/>
      <c r="BN234" s="200"/>
      <c r="BO234" s="200"/>
      <c r="BP234" s="320"/>
      <c r="BQ234" s="320"/>
      <c r="BR234" s="320"/>
      <c r="BS234" s="320"/>
      <c r="BV234" s="319" t="s">
        <v>924</v>
      </c>
      <c r="BW234" s="319"/>
      <c r="BX234" s="319"/>
      <c r="BY234" s="200"/>
      <c r="BZ234" s="200"/>
      <c r="CA234" s="200"/>
      <c r="CB234" s="320"/>
      <c r="CC234" s="320"/>
      <c r="CD234" s="320"/>
      <c r="CE234" s="320"/>
      <c r="CH234" s="319" t="s">
        <v>924</v>
      </c>
      <c r="CI234" s="319"/>
      <c r="CJ234" s="319"/>
      <c r="CK234" s="200"/>
      <c r="CL234" s="200"/>
      <c r="CM234" s="200"/>
      <c r="CN234" s="320"/>
      <c r="CO234" s="320"/>
      <c r="CP234" s="320"/>
      <c r="CQ234" s="320"/>
      <c r="CT234" s="319" t="s">
        <v>924</v>
      </c>
      <c r="CU234" s="319"/>
      <c r="CV234" s="319"/>
      <c r="CW234" s="200"/>
      <c r="CX234" s="200"/>
      <c r="CY234" s="200"/>
      <c r="CZ234" s="320"/>
      <c r="DA234" s="320"/>
      <c r="DB234" s="320"/>
      <c r="DC234" s="320"/>
      <c r="DF234"/>
      <c r="DG234"/>
      <c r="DH234"/>
      <c r="DI234"/>
      <c r="DJ234"/>
      <c r="DK234"/>
      <c r="DL234"/>
      <c r="DM234"/>
      <c r="DN234"/>
      <c r="DO234"/>
      <c r="DR234"/>
      <c r="DS234"/>
      <c r="DT234"/>
      <c r="DU234"/>
      <c r="DV234"/>
      <c r="DW234"/>
      <c r="DX234"/>
      <c r="DY234"/>
      <c r="DZ234"/>
      <c r="EA234"/>
    </row>
    <row r="235" spans="2:131" s="179" customFormat="1" ht="21.75" customHeight="1">
      <c r="B235" s="319" t="s">
        <v>925</v>
      </c>
      <c r="C235" s="319"/>
      <c r="D235" s="319"/>
      <c r="E235" s="200"/>
      <c r="F235" s="200"/>
      <c r="G235" s="200"/>
      <c r="H235" s="320"/>
      <c r="I235" s="320"/>
      <c r="J235" s="320"/>
      <c r="K235" s="320"/>
      <c r="N235" s="319" t="s">
        <v>925</v>
      </c>
      <c r="O235" s="319"/>
      <c r="P235" s="319"/>
      <c r="Q235" s="200"/>
      <c r="R235" s="200"/>
      <c r="S235" s="200"/>
      <c r="T235" s="320"/>
      <c r="U235" s="320"/>
      <c r="V235" s="320"/>
      <c r="W235" s="320"/>
      <c r="Z235" s="319" t="s">
        <v>925</v>
      </c>
      <c r="AA235" s="319"/>
      <c r="AB235" s="319"/>
      <c r="AC235" s="200"/>
      <c r="AD235" s="200"/>
      <c r="AE235" s="200"/>
      <c r="AF235" s="320"/>
      <c r="AG235" s="320"/>
      <c r="AH235" s="320"/>
      <c r="AI235" s="320"/>
      <c r="AL235" s="319" t="s">
        <v>925</v>
      </c>
      <c r="AM235" s="319"/>
      <c r="AN235" s="319"/>
      <c r="AO235" s="200"/>
      <c r="AP235" s="200"/>
      <c r="AQ235" s="200"/>
      <c r="AR235" s="320"/>
      <c r="AS235" s="320"/>
      <c r="AT235" s="320"/>
      <c r="AU235" s="320"/>
      <c r="AX235" s="319" t="s">
        <v>925</v>
      </c>
      <c r="AY235" s="319"/>
      <c r="AZ235" s="319"/>
      <c r="BA235" s="200"/>
      <c r="BB235" s="200"/>
      <c r="BC235" s="200"/>
      <c r="BD235" s="320"/>
      <c r="BE235" s="320"/>
      <c r="BF235" s="320"/>
      <c r="BG235" s="320"/>
      <c r="BJ235" s="319" t="s">
        <v>925</v>
      </c>
      <c r="BK235" s="319"/>
      <c r="BL235" s="319"/>
      <c r="BM235" s="200"/>
      <c r="BN235" s="200"/>
      <c r="BO235" s="200"/>
      <c r="BP235" s="320"/>
      <c r="BQ235" s="320"/>
      <c r="BR235" s="320"/>
      <c r="BS235" s="320"/>
      <c r="BV235" s="319" t="s">
        <v>925</v>
      </c>
      <c r="BW235" s="319"/>
      <c r="BX235" s="319"/>
      <c r="BY235" s="200"/>
      <c r="BZ235" s="200"/>
      <c r="CA235" s="200"/>
      <c r="CB235" s="320"/>
      <c r="CC235" s="320"/>
      <c r="CD235" s="320"/>
      <c r="CE235" s="320"/>
      <c r="CH235" s="319" t="s">
        <v>925</v>
      </c>
      <c r="CI235" s="319"/>
      <c r="CJ235" s="319"/>
      <c r="CK235" s="200"/>
      <c r="CL235" s="200"/>
      <c r="CM235" s="200"/>
      <c r="CN235" s="320"/>
      <c r="CO235" s="320"/>
      <c r="CP235" s="320"/>
      <c r="CQ235" s="320"/>
      <c r="CT235" s="319" t="s">
        <v>925</v>
      </c>
      <c r="CU235" s="319"/>
      <c r="CV235" s="319"/>
      <c r="CW235" s="200"/>
      <c r="CX235" s="200"/>
      <c r="CY235" s="200"/>
      <c r="CZ235" s="320"/>
      <c r="DA235" s="320"/>
      <c r="DB235" s="320"/>
      <c r="DC235" s="320"/>
      <c r="DF235"/>
      <c r="DG235"/>
      <c r="DH235"/>
      <c r="DI235"/>
      <c r="DJ235"/>
      <c r="DK235"/>
      <c r="DL235"/>
      <c r="DM235"/>
      <c r="DN235"/>
      <c r="DO235"/>
      <c r="DR235"/>
      <c r="DS235"/>
      <c r="DT235"/>
      <c r="DU235"/>
      <c r="DV235"/>
      <c r="DW235"/>
      <c r="DX235"/>
      <c r="DY235"/>
      <c r="DZ235"/>
      <c r="EA235"/>
    </row>
    <row r="236" spans="2:131" s="202" customFormat="1" ht="6" customHeight="1">
      <c r="B236" s="201"/>
      <c r="C236" s="201"/>
      <c r="D236" s="201"/>
      <c r="H236" s="201"/>
      <c r="I236" s="201"/>
      <c r="J236" s="201"/>
      <c r="K236" s="201"/>
      <c r="N236" s="201"/>
      <c r="O236" s="201"/>
      <c r="P236" s="201"/>
      <c r="T236" s="201"/>
      <c r="U236" s="201"/>
      <c r="V236" s="201"/>
      <c r="W236" s="201"/>
      <c r="Z236" s="201"/>
      <c r="AA236" s="201"/>
      <c r="AB236" s="201"/>
      <c r="AF236" s="201"/>
      <c r="AG236" s="201"/>
      <c r="AH236" s="201"/>
      <c r="AI236" s="201"/>
      <c r="AL236" s="201"/>
      <c r="AM236" s="201"/>
      <c r="AN236" s="201"/>
      <c r="AR236" s="201"/>
      <c r="AS236" s="201"/>
      <c r="AT236" s="201"/>
      <c r="AU236" s="201"/>
      <c r="AX236" s="201"/>
      <c r="AY236" s="201"/>
      <c r="AZ236" s="201"/>
      <c r="BD236" s="201"/>
      <c r="BE236" s="201"/>
      <c r="BF236" s="201"/>
      <c r="BG236" s="201"/>
      <c r="BJ236" s="201"/>
      <c r="BK236" s="201"/>
      <c r="BL236" s="201"/>
      <c r="BP236" s="201"/>
      <c r="BQ236" s="201"/>
      <c r="BR236" s="201"/>
      <c r="BS236" s="201"/>
      <c r="BV236" s="201"/>
      <c r="BW236" s="201"/>
      <c r="BX236" s="201"/>
      <c r="CB236" s="201"/>
      <c r="CC236" s="201"/>
      <c r="CD236" s="201"/>
      <c r="CE236" s="201"/>
      <c r="CH236" s="201"/>
      <c r="CI236" s="201"/>
      <c r="CJ236" s="201"/>
      <c r="CN236" s="201"/>
      <c r="CO236" s="201"/>
      <c r="CP236" s="201"/>
      <c r="CQ236" s="201"/>
      <c r="CT236" s="201"/>
      <c r="CU236" s="201"/>
      <c r="CV236" s="201"/>
      <c r="CZ236" s="201"/>
      <c r="DA236" s="201"/>
      <c r="DB236" s="201"/>
      <c r="DC236" s="201"/>
      <c r="DF236"/>
      <c r="DG236"/>
      <c r="DH236"/>
      <c r="DI236"/>
      <c r="DJ236"/>
      <c r="DK236"/>
      <c r="DL236"/>
      <c r="DM236"/>
      <c r="DN236"/>
      <c r="DO236"/>
      <c r="DR236"/>
      <c r="DS236"/>
      <c r="DT236"/>
      <c r="DU236"/>
      <c r="DV236"/>
      <c r="DW236"/>
      <c r="DX236"/>
      <c r="DY236"/>
      <c r="DZ236"/>
      <c r="EA236"/>
    </row>
    <row r="237" spans="2:131" ht="12.75" customHeight="1">
      <c r="B237" s="321" t="s">
        <v>926</v>
      </c>
      <c r="C237" s="321"/>
      <c r="D237" s="321"/>
      <c r="E237" s="322"/>
      <c r="F237" s="322"/>
      <c r="G237" s="322"/>
      <c r="H237" s="322"/>
      <c r="I237" s="322"/>
      <c r="J237" s="322"/>
      <c r="K237" s="322"/>
      <c r="N237" s="321" t="s">
        <v>926</v>
      </c>
      <c r="O237" s="321"/>
      <c r="P237" s="321"/>
      <c r="Q237" s="322"/>
      <c r="R237" s="322"/>
      <c r="S237" s="322"/>
      <c r="T237" s="322"/>
      <c r="U237" s="322"/>
      <c r="V237" s="322"/>
      <c r="W237" s="322"/>
      <c r="Z237" s="321" t="s">
        <v>926</v>
      </c>
      <c r="AA237" s="321"/>
      <c r="AB237" s="321"/>
      <c r="AC237" s="322"/>
      <c r="AD237" s="322"/>
      <c r="AE237" s="322"/>
      <c r="AF237" s="322"/>
      <c r="AG237" s="322"/>
      <c r="AH237" s="322"/>
      <c r="AI237" s="322"/>
      <c r="AL237" s="321" t="s">
        <v>926</v>
      </c>
      <c r="AM237" s="321"/>
      <c r="AN237" s="321"/>
      <c r="AO237" s="322"/>
      <c r="AP237" s="322"/>
      <c r="AQ237" s="322"/>
      <c r="AR237" s="322"/>
      <c r="AS237" s="322"/>
      <c r="AT237" s="322"/>
      <c r="AU237" s="322"/>
      <c r="AX237" s="321" t="s">
        <v>926</v>
      </c>
      <c r="AY237" s="321"/>
      <c r="AZ237" s="321"/>
      <c r="BA237" s="322"/>
      <c r="BB237" s="322"/>
      <c r="BC237" s="322"/>
      <c r="BD237" s="322"/>
      <c r="BE237" s="322"/>
      <c r="BF237" s="322"/>
      <c r="BG237" s="322"/>
      <c r="BJ237" s="321" t="s">
        <v>926</v>
      </c>
      <c r="BK237" s="321"/>
      <c r="BL237" s="321"/>
      <c r="BM237" s="322"/>
      <c r="BN237" s="322"/>
      <c r="BO237" s="322"/>
      <c r="BP237" s="322"/>
      <c r="BQ237" s="322"/>
      <c r="BR237" s="322"/>
      <c r="BS237" s="322"/>
      <c r="BV237" s="321" t="s">
        <v>926</v>
      </c>
      <c r="BW237" s="321"/>
      <c r="BX237" s="321"/>
      <c r="BY237" s="322"/>
      <c r="BZ237" s="322"/>
      <c r="CA237" s="322"/>
      <c r="CB237" s="322"/>
      <c r="CC237" s="322"/>
      <c r="CD237" s="322"/>
      <c r="CE237" s="322"/>
      <c r="CH237" s="321" t="s">
        <v>926</v>
      </c>
      <c r="CI237" s="321"/>
      <c r="CJ237" s="321"/>
      <c r="CK237" s="322"/>
      <c r="CL237" s="322"/>
      <c r="CM237" s="322"/>
      <c r="CN237" s="322"/>
      <c r="CO237" s="322"/>
      <c r="CP237" s="322"/>
      <c r="CQ237" s="322"/>
      <c r="CT237" s="321" t="s">
        <v>926</v>
      </c>
      <c r="CU237" s="321"/>
      <c r="CV237" s="321"/>
      <c r="CW237" s="322"/>
      <c r="CX237" s="322"/>
      <c r="CY237" s="322"/>
      <c r="CZ237" s="322"/>
      <c r="DA237" s="322"/>
      <c r="DB237" s="322"/>
      <c r="DC237" s="322"/>
      <c r="DF237"/>
      <c r="DG237"/>
      <c r="DH237"/>
      <c r="DI237"/>
      <c r="DJ237"/>
      <c r="DK237"/>
      <c r="DL237"/>
      <c r="DM237"/>
      <c r="DN237"/>
      <c r="DO237"/>
      <c r="DR237"/>
      <c r="DS237"/>
      <c r="DT237"/>
      <c r="DU237"/>
      <c r="DV237"/>
      <c r="DW237"/>
      <c r="DX237"/>
      <c r="DY237"/>
      <c r="DZ237"/>
      <c r="EA237"/>
    </row>
    <row r="238" spans="2:131" ht="12.75" customHeight="1">
      <c r="B238" s="321"/>
      <c r="C238" s="321"/>
      <c r="D238" s="321"/>
      <c r="E238" s="322"/>
      <c r="F238" s="322"/>
      <c r="G238" s="322"/>
      <c r="H238" s="322"/>
      <c r="I238" s="322"/>
      <c r="J238" s="322"/>
      <c r="K238" s="322"/>
      <c r="N238" s="321"/>
      <c r="O238" s="321"/>
      <c r="P238" s="321"/>
      <c r="Q238" s="322"/>
      <c r="R238" s="322"/>
      <c r="S238" s="322"/>
      <c r="T238" s="322"/>
      <c r="U238" s="322"/>
      <c r="V238" s="322"/>
      <c r="W238" s="322"/>
      <c r="Z238" s="321"/>
      <c r="AA238" s="321"/>
      <c r="AB238" s="321"/>
      <c r="AC238" s="322"/>
      <c r="AD238" s="322"/>
      <c r="AE238" s="322"/>
      <c r="AF238" s="322"/>
      <c r="AG238" s="322"/>
      <c r="AH238" s="322"/>
      <c r="AI238" s="322"/>
      <c r="AL238" s="321"/>
      <c r="AM238" s="321"/>
      <c r="AN238" s="321"/>
      <c r="AO238" s="322"/>
      <c r="AP238" s="322"/>
      <c r="AQ238" s="322"/>
      <c r="AR238" s="322"/>
      <c r="AS238" s="322"/>
      <c r="AT238" s="322"/>
      <c r="AU238" s="322"/>
      <c r="AX238" s="321"/>
      <c r="AY238" s="321"/>
      <c r="AZ238" s="321"/>
      <c r="BA238" s="322"/>
      <c r="BB238" s="322"/>
      <c r="BC238" s="322"/>
      <c r="BD238" s="322"/>
      <c r="BE238" s="322"/>
      <c r="BF238" s="322"/>
      <c r="BG238" s="322"/>
      <c r="BJ238" s="321"/>
      <c r="BK238" s="321"/>
      <c r="BL238" s="321"/>
      <c r="BM238" s="322"/>
      <c r="BN238" s="322"/>
      <c r="BO238" s="322"/>
      <c r="BP238" s="322"/>
      <c r="BQ238" s="322"/>
      <c r="BR238" s="322"/>
      <c r="BS238" s="322"/>
      <c r="BV238" s="321"/>
      <c r="BW238" s="321"/>
      <c r="BX238" s="321"/>
      <c r="BY238" s="322"/>
      <c r="BZ238" s="322"/>
      <c r="CA238" s="322"/>
      <c r="CB238" s="322"/>
      <c r="CC238" s="322"/>
      <c r="CD238" s="322"/>
      <c r="CE238" s="322"/>
      <c r="CH238" s="321"/>
      <c r="CI238" s="321"/>
      <c r="CJ238" s="321"/>
      <c r="CK238" s="322"/>
      <c r="CL238" s="322"/>
      <c r="CM238" s="322"/>
      <c r="CN238" s="322"/>
      <c r="CO238" s="322"/>
      <c r="CP238" s="322"/>
      <c r="CQ238" s="322"/>
      <c r="CT238" s="321"/>
      <c r="CU238" s="321"/>
      <c r="CV238" s="321"/>
      <c r="CW238" s="322"/>
      <c r="CX238" s="322"/>
      <c r="CY238" s="322"/>
      <c r="CZ238" s="322"/>
      <c r="DA238" s="322"/>
      <c r="DB238" s="322"/>
      <c r="DC238" s="322"/>
      <c r="DF238"/>
      <c r="DG238"/>
      <c r="DH238"/>
      <c r="DI238"/>
      <c r="DJ238"/>
      <c r="DK238"/>
      <c r="DL238"/>
      <c r="DM238"/>
      <c r="DN238"/>
      <c r="DO238"/>
      <c r="DR238"/>
      <c r="DS238"/>
      <c r="DT238"/>
      <c r="DU238"/>
      <c r="DV238"/>
      <c r="DW238"/>
      <c r="DX238"/>
      <c r="DY238"/>
      <c r="DZ238"/>
      <c r="EA238"/>
    </row>
    <row r="239" spans="2:131" ht="12.75" customHeight="1">
      <c r="B239" s="321"/>
      <c r="C239" s="321"/>
      <c r="D239" s="321"/>
      <c r="E239" s="322"/>
      <c r="F239" s="322"/>
      <c r="G239" s="322"/>
      <c r="H239" s="322"/>
      <c r="I239" s="322"/>
      <c r="J239" s="322"/>
      <c r="K239" s="322"/>
      <c r="N239" s="321"/>
      <c r="O239" s="321"/>
      <c r="P239" s="321"/>
      <c r="Q239" s="322"/>
      <c r="R239" s="322"/>
      <c r="S239" s="322"/>
      <c r="T239" s="322"/>
      <c r="U239" s="322"/>
      <c r="V239" s="322"/>
      <c r="W239" s="322"/>
      <c r="Z239" s="321"/>
      <c r="AA239" s="321"/>
      <c r="AB239" s="321"/>
      <c r="AC239" s="322"/>
      <c r="AD239" s="322"/>
      <c r="AE239" s="322"/>
      <c r="AF239" s="322"/>
      <c r="AG239" s="322"/>
      <c r="AH239" s="322"/>
      <c r="AI239" s="322"/>
      <c r="AL239" s="321"/>
      <c r="AM239" s="321"/>
      <c r="AN239" s="321"/>
      <c r="AO239" s="322"/>
      <c r="AP239" s="322"/>
      <c r="AQ239" s="322"/>
      <c r="AR239" s="322"/>
      <c r="AS239" s="322"/>
      <c r="AT239" s="322"/>
      <c r="AU239" s="322"/>
      <c r="AX239" s="321"/>
      <c r="AY239" s="321"/>
      <c r="AZ239" s="321"/>
      <c r="BA239" s="322"/>
      <c r="BB239" s="322"/>
      <c r="BC239" s="322"/>
      <c r="BD239" s="322"/>
      <c r="BE239" s="322"/>
      <c r="BF239" s="322"/>
      <c r="BG239" s="322"/>
      <c r="BJ239" s="321"/>
      <c r="BK239" s="321"/>
      <c r="BL239" s="321"/>
      <c r="BM239" s="322"/>
      <c r="BN239" s="322"/>
      <c r="BO239" s="322"/>
      <c r="BP239" s="322"/>
      <c r="BQ239" s="322"/>
      <c r="BR239" s="322"/>
      <c r="BS239" s="322"/>
      <c r="BV239" s="321"/>
      <c r="BW239" s="321"/>
      <c r="BX239" s="321"/>
      <c r="BY239" s="322"/>
      <c r="BZ239" s="322"/>
      <c r="CA239" s="322"/>
      <c r="CB239" s="322"/>
      <c r="CC239" s="322"/>
      <c r="CD239" s="322"/>
      <c r="CE239" s="322"/>
      <c r="CH239" s="321"/>
      <c r="CI239" s="321"/>
      <c r="CJ239" s="321"/>
      <c r="CK239" s="322"/>
      <c r="CL239" s="322"/>
      <c r="CM239" s="322"/>
      <c r="CN239" s="322"/>
      <c r="CO239" s="322"/>
      <c r="CP239" s="322"/>
      <c r="CQ239" s="322"/>
      <c r="CT239" s="321"/>
      <c r="CU239" s="321"/>
      <c r="CV239" s="321"/>
      <c r="CW239" s="322"/>
      <c r="CX239" s="322"/>
      <c r="CY239" s="322"/>
      <c r="CZ239" s="322"/>
      <c r="DA239" s="322"/>
      <c r="DB239" s="322"/>
      <c r="DC239" s="322"/>
      <c r="DF239"/>
      <c r="DG239"/>
      <c r="DH239"/>
      <c r="DI239"/>
      <c r="DJ239"/>
      <c r="DK239"/>
      <c r="DL239"/>
      <c r="DM239"/>
      <c r="DN239"/>
      <c r="DO239"/>
      <c r="DR239"/>
      <c r="DS239"/>
      <c r="DT239"/>
      <c r="DU239"/>
      <c r="DV239"/>
      <c r="DW239"/>
      <c r="DX239"/>
      <c r="DY239"/>
      <c r="DZ239"/>
      <c r="EA239"/>
    </row>
    <row r="240" spans="2:131" ht="12.75" customHeight="1">
      <c r="B240" s="321"/>
      <c r="C240" s="321"/>
      <c r="D240" s="321"/>
      <c r="E240" s="322"/>
      <c r="F240" s="322"/>
      <c r="G240" s="322"/>
      <c r="H240" s="322"/>
      <c r="I240" s="322"/>
      <c r="J240" s="322"/>
      <c r="K240" s="322"/>
      <c r="N240" s="321"/>
      <c r="O240" s="321"/>
      <c r="P240" s="321"/>
      <c r="Q240" s="322"/>
      <c r="R240" s="322"/>
      <c r="S240" s="322"/>
      <c r="T240" s="322"/>
      <c r="U240" s="322"/>
      <c r="V240" s="322"/>
      <c r="W240" s="322"/>
      <c r="Z240" s="321"/>
      <c r="AA240" s="321"/>
      <c r="AB240" s="321"/>
      <c r="AC240" s="322"/>
      <c r="AD240" s="322"/>
      <c r="AE240" s="322"/>
      <c r="AF240" s="322"/>
      <c r="AG240" s="322"/>
      <c r="AH240" s="322"/>
      <c r="AI240" s="322"/>
      <c r="AL240" s="321"/>
      <c r="AM240" s="321"/>
      <c r="AN240" s="321"/>
      <c r="AO240" s="322"/>
      <c r="AP240" s="322"/>
      <c r="AQ240" s="322"/>
      <c r="AR240" s="322"/>
      <c r="AS240" s="322"/>
      <c r="AT240" s="322"/>
      <c r="AU240" s="322"/>
      <c r="AX240" s="321"/>
      <c r="AY240" s="321"/>
      <c r="AZ240" s="321"/>
      <c r="BA240" s="322"/>
      <c r="BB240" s="322"/>
      <c r="BC240" s="322"/>
      <c r="BD240" s="322"/>
      <c r="BE240" s="322"/>
      <c r="BF240" s="322"/>
      <c r="BG240" s="322"/>
      <c r="BJ240" s="321"/>
      <c r="BK240" s="321"/>
      <c r="BL240" s="321"/>
      <c r="BM240" s="322"/>
      <c r="BN240" s="322"/>
      <c r="BO240" s="322"/>
      <c r="BP240" s="322"/>
      <c r="BQ240" s="322"/>
      <c r="BR240" s="322"/>
      <c r="BS240" s="322"/>
      <c r="BV240" s="321"/>
      <c r="BW240" s="321"/>
      <c r="BX240" s="321"/>
      <c r="BY240" s="322"/>
      <c r="BZ240" s="322"/>
      <c r="CA240" s="322"/>
      <c r="CB240" s="322"/>
      <c r="CC240" s="322"/>
      <c r="CD240" s="322"/>
      <c r="CE240" s="322"/>
      <c r="CH240" s="321"/>
      <c r="CI240" s="321"/>
      <c r="CJ240" s="321"/>
      <c r="CK240" s="322"/>
      <c r="CL240" s="322"/>
      <c r="CM240" s="322"/>
      <c r="CN240" s="322"/>
      <c r="CO240" s="322"/>
      <c r="CP240" s="322"/>
      <c r="CQ240" s="322"/>
      <c r="CT240" s="321"/>
      <c r="CU240" s="321"/>
      <c r="CV240" s="321"/>
      <c r="CW240" s="322"/>
      <c r="CX240" s="322"/>
      <c r="CY240" s="322"/>
      <c r="CZ240" s="322"/>
      <c r="DA240" s="322"/>
      <c r="DB240" s="322"/>
      <c r="DC240" s="322"/>
      <c r="DF240"/>
      <c r="DG240"/>
      <c r="DH240"/>
      <c r="DI240"/>
      <c r="DJ240"/>
      <c r="DK240"/>
      <c r="DL240"/>
      <c r="DM240"/>
      <c r="DN240"/>
      <c r="DO240"/>
      <c r="DR240"/>
      <c r="DS240"/>
      <c r="DT240"/>
      <c r="DU240"/>
      <c r="DV240"/>
      <c r="DW240"/>
      <c r="DX240"/>
      <c r="DY240"/>
      <c r="DZ240"/>
      <c r="EA240"/>
    </row>
    <row r="241" spans="2:132" ht="5.25" customHeight="1">
      <c r="DF241"/>
      <c r="DG241"/>
      <c r="DH241"/>
      <c r="DI241"/>
      <c r="DJ241"/>
      <c r="DK241"/>
      <c r="DL241"/>
      <c r="DM241"/>
      <c r="DN241"/>
      <c r="DO241"/>
      <c r="DR241"/>
      <c r="DS241"/>
      <c r="DT241"/>
      <c r="DU241"/>
      <c r="DV241"/>
      <c r="DW241"/>
      <c r="DX241"/>
      <c r="DY241"/>
      <c r="DZ241"/>
      <c r="EA241"/>
    </row>
    <row r="242" spans="2:132" ht="18.75" customHeight="1">
      <c r="E242" s="323" t="s">
        <v>927</v>
      </c>
      <c r="F242" s="323"/>
      <c r="G242" s="324"/>
      <c r="H242" s="324"/>
      <c r="I242" s="324"/>
      <c r="Q242" s="323" t="s">
        <v>927</v>
      </c>
      <c r="R242" s="323"/>
      <c r="S242" s="324"/>
      <c r="T242" s="324"/>
      <c r="U242" s="324"/>
      <c r="AC242" s="323" t="s">
        <v>927</v>
      </c>
      <c r="AD242" s="323"/>
      <c r="AE242" s="324"/>
      <c r="AF242" s="324"/>
      <c r="AG242" s="324"/>
      <c r="AO242" s="323" t="s">
        <v>927</v>
      </c>
      <c r="AP242" s="323"/>
      <c r="AQ242" s="324"/>
      <c r="AR242" s="324"/>
      <c r="AS242" s="324"/>
      <c r="BA242" s="323" t="s">
        <v>927</v>
      </c>
      <c r="BB242" s="323"/>
      <c r="BC242" s="324"/>
      <c r="BD242" s="324"/>
      <c r="BE242" s="324"/>
      <c r="BM242" s="323" t="s">
        <v>927</v>
      </c>
      <c r="BN242" s="323"/>
      <c r="BO242" s="324"/>
      <c r="BP242" s="324"/>
      <c r="BQ242" s="324"/>
      <c r="BY242" s="323" t="s">
        <v>927</v>
      </c>
      <c r="BZ242" s="323"/>
      <c r="CA242" s="324"/>
      <c r="CB242" s="324"/>
      <c r="CC242" s="324"/>
      <c r="CK242" s="323" t="s">
        <v>927</v>
      </c>
      <c r="CL242" s="323"/>
      <c r="CM242" s="324"/>
      <c r="CN242" s="324"/>
      <c r="CO242" s="324"/>
      <c r="CW242" s="323" t="s">
        <v>927</v>
      </c>
      <c r="CX242" s="323"/>
      <c r="CY242" s="324"/>
      <c r="CZ242" s="324"/>
      <c r="DA242" s="324"/>
      <c r="DF242"/>
      <c r="DG242"/>
      <c r="DH242"/>
      <c r="DI242"/>
      <c r="DJ242"/>
      <c r="DK242"/>
      <c r="DL242"/>
      <c r="DM242"/>
      <c r="DN242"/>
      <c r="DO242"/>
      <c r="DR242"/>
      <c r="DS242"/>
      <c r="DT242"/>
      <c r="DU242"/>
      <c r="DV242"/>
      <c r="DW242"/>
      <c r="DX242"/>
      <c r="DY242"/>
      <c r="DZ242"/>
      <c r="EA242"/>
    </row>
    <row r="243" spans="2:132" ht="18.75" customHeight="1">
      <c r="E243" s="323" t="s">
        <v>928</v>
      </c>
      <c r="F243" s="323"/>
      <c r="G243" s="325"/>
      <c r="H243" s="325"/>
      <c r="I243" s="325"/>
      <c r="Q243" s="323" t="s">
        <v>928</v>
      </c>
      <c r="R243" s="323"/>
      <c r="S243" s="325"/>
      <c r="T243" s="325"/>
      <c r="U243" s="325"/>
      <c r="AC243" s="323" t="s">
        <v>928</v>
      </c>
      <c r="AD243" s="323"/>
      <c r="AE243" s="325"/>
      <c r="AF243" s="325"/>
      <c r="AG243" s="325"/>
      <c r="AO243" s="323" t="s">
        <v>928</v>
      </c>
      <c r="AP243" s="323"/>
      <c r="AQ243" s="325"/>
      <c r="AR243" s="325"/>
      <c r="AS243" s="325"/>
      <c r="BA243" s="323" t="s">
        <v>928</v>
      </c>
      <c r="BB243" s="323"/>
      <c r="BC243" s="325"/>
      <c r="BD243" s="325"/>
      <c r="BE243" s="325"/>
      <c r="BM243" s="323" t="s">
        <v>928</v>
      </c>
      <c r="BN243" s="323"/>
      <c r="BO243" s="325"/>
      <c r="BP243" s="325"/>
      <c r="BQ243" s="325"/>
      <c r="BY243" s="323" t="s">
        <v>928</v>
      </c>
      <c r="BZ243" s="323"/>
      <c r="CA243" s="325"/>
      <c r="CB243" s="325"/>
      <c r="CC243" s="325"/>
      <c r="CK243" s="323" t="s">
        <v>928</v>
      </c>
      <c r="CL243" s="323"/>
      <c r="CM243" s="325"/>
      <c r="CN243" s="325"/>
      <c r="CO243" s="325"/>
      <c r="CW243" s="323" t="s">
        <v>928</v>
      </c>
      <c r="CX243" s="323"/>
      <c r="CY243" s="325"/>
      <c r="CZ243" s="325"/>
      <c r="DA243" s="325"/>
      <c r="DF243"/>
      <c r="DG243"/>
      <c r="DH243"/>
      <c r="DI243"/>
      <c r="DJ243"/>
      <c r="DK243"/>
      <c r="DL243"/>
      <c r="DM243"/>
      <c r="DN243"/>
      <c r="DO243"/>
      <c r="DR243"/>
      <c r="DS243"/>
      <c r="DT243"/>
      <c r="DU243"/>
      <c r="DV243"/>
      <c r="DW243"/>
      <c r="DX243"/>
      <c r="DY243"/>
      <c r="DZ243"/>
      <c r="EA243"/>
    </row>
    <row r="244" spans="2:132" ht="18.75" customHeight="1">
      <c r="E244" s="323" t="s">
        <v>929</v>
      </c>
      <c r="F244" s="323"/>
      <c r="G244" s="325"/>
      <c r="H244" s="325"/>
      <c r="I244" s="325"/>
      <c r="Q244" s="323" t="s">
        <v>929</v>
      </c>
      <c r="R244" s="323"/>
      <c r="S244" s="325"/>
      <c r="T244" s="325"/>
      <c r="U244" s="325"/>
      <c r="AC244" s="323" t="s">
        <v>929</v>
      </c>
      <c r="AD244" s="323"/>
      <c r="AE244" s="325"/>
      <c r="AF244" s="325"/>
      <c r="AG244" s="325"/>
      <c r="AO244" s="323" t="s">
        <v>929</v>
      </c>
      <c r="AP244" s="323"/>
      <c r="AQ244" s="325"/>
      <c r="AR244" s="325"/>
      <c r="AS244" s="325"/>
      <c r="BA244" s="323" t="s">
        <v>929</v>
      </c>
      <c r="BB244" s="323"/>
      <c r="BC244" s="325"/>
      <c r="BD244" s="325"/>
      <c r="BE244" s="325"/>
      <c r="BM244" s="323" t="s">
        <v>929</v>
      </c>
      <c r="BN244" s="323"/>
      <c r="BO244" s="325"/>
      <c r="BP244" s="325"/>
      <c r="BQ244" s="325"/>
      <c r="BY244" s="323" t="s">
        <v>929</v>
      </c>
      <c r="BZ244" s="323"/>
      <c r="CA244" s="325"/>
      <c r="CB244" s="325"/>
      <c r="CC244" s="325"/>
      <c r="CK244" s="323" t="s">
        <v>929</v>
      </c>
      <c r="CL244" s="323"/>
      <c r="CM244" s="325"/>
      <c r="CN244" s="325"/>
      <c r="CO244" s="325"/>
      <c r="CW244" s="323" t="s">
        <v>929</v>
      </c>
      <c r="CX244" s="323"/>
      <c r="CY244" s="325"/>
      <c r="CZ244" s="325"/>
      <c r="DA244" s="325"/>
      <c r="DF244"/>
      <c r="DG244"/>
      <c r="DH244"/>
      <c r="DI244"/>
      <c r="DJ244"/>
      <c r="DK244"/>
      <c r="DL244"/>
      <c r="DM244"/>
      <c r="DN244"/>
      <c r="DO244"/>
      <c r="DR244"/>
      <c r="DS244"/>
      <c r="DT244"/>
      <c r="DU244"/>
      <c r="DV244"/>
      <c r="DW244"/>
      <c r="DX244"/>
      <c r="DY244"/>
      <c r="DZ244"/>
      <c r="EA244"/>
    </row>
    <row r="245" spans="2:132" ht="9.75" customHeight="1">
      <c r="DF245"/>
      <c r="DG245"/>
      <c r="DH245"/>
      <c r="DI245"/>
      <c r="DJ245"/>
      <c r="DK245"/>
      <c r="DL245"/>
      <c r="DM245"/>
      <c r="DN245"/>
      <c r="DO245"/>
      <c r="DR245"/>
      <c r="DS245"/>
      <c r="DT245"/>
      <c r="DU245"/>
      <c r="DV245"/>
      <c r="DW245"/>
      <c r="DX245"/>
      <c r="DY245"/>
      <c r="DZ245"/>
      <c r="EA245"/>
    </row>
    <row r="246" spans="2:132" ht="9.75" customHeight="1">
      <c r="DF246"/>
      <c r="DG246"/>
      <c r="DH246"/>
      <c r="DI246"/>
      <c r="DJ246"/>
      <c r="DK246"/>
      <c r="DL246"/>
      <c r="DM246"/>
      <c r="DN246"/>
      <c r="DO246"/>
      <c r="DR246"/>
      <c r="DS246"/>
      <c r="DT246"/>
      <c r="DU246"/>
      <c r="DV246"/>
      <c r="DW246"/>
      <c r="DX246"/>
      <c r="DY246"/>
      <c r="DZ246"/>
      <c r="EA246"/>
    </row>
    <row r="247" spans="2:132" s="179" customFormat="1" ht="6" customHeight="1">
      <c r="B247" s="176"/>
      <c r="C247" s="177"/>
      <c r="D247" s="177"/>
      <c r="E247" s="177"/>
      <c r="F247" s="177"/>
      <c r="G247" s="177"/>
      <c r="H247" s="177"/>
      <c r="I247" s="177"/>
      <c r="J247" s="177"/>
      <c r="K247" s="178"/>
      <c r="N247" s="176"/>
      <c r="O247" s="177"/>
      <c r="P247" s="177"/>
      <c r="Q247" s="177"/>
      <c r="R247" s="177"/>
      <c r="S247" s="177"/>
      <c r="T247" s="177"/>
      <c r="U247" s="177"/>
      <c r="V247" s="177"/>
      <c r="W247" s="178"/>
      <c r="Z247" s="176"/>
      <c r="AA247" s="177"/>
      <c r="AB247" s="177"/>
      <c r="AC247" s="177"/>
      <c r="AD247" s="177"/>
      <c r="AE247" s="177"/>
      <c r="AF247" s="177"/>
      <c r="AG247" s="177"/>
      <c r="AH247" s="177"/>
      <c r="AI247" s="178"/>
      <c r="AL247" s="176"/>
      <c r="AM247" s="177"/>
      <c r="AN247" s="177"/>
      <c r="AO247" s="177"/>
      <c r="AP247" s="177"/>
      <c r="AQ247" s="177"/>
      <c r="AR247" s="177"/>
      <c r="AS247" s="177"/>
      <c r="AT247" s="177"/>
      <c r="AU247" s="178"/>
      <c r="AX247" s="176"/>
      <c r="AY247" s="177"/>
      <c r="AZ247" s="177"/>
      <c r="BA247" s="177"/>
      <c r="BB247" s="177"/>
      <c r="BC247" s="177"/>
      <c r="BD247" s="177"/>
      <c r="BE247" s="177"/>
      <c r="BF247" s="177"/>
      <c r="BG247" s="178"/>
      <c r="BJ247" s="176"/>
      <c r="BK247" s="177"/>
      <c r="BL247" s="177"/>
      <c r="BM247" s="177"/>
      <c r="BN247" s="177"/>
      <c r="BO247" s="177"/>
      <c r="BP247" s="177"/>
      <c r="BQ247" s="177"/>
      <c r="BR247" s="177"/>
      <c r="BS247" s="178"/>
      <c r="BV247" s="176"/>
      <c r="BW247" s="177"/>
      <c r="BX247" s="177"/>
      <c r="BY247" s="177"/>
      <c r="BZ247" s="177"/>
      <c r="CA247" s="177"/>
      <c r="CB247" s="177"/>
      <c r="CC247" s="177"/>
      <c r="CD247" s="177"/>
      <c r="CE247" s="178"/>
      <c r="CH247" s="176"/>
      <c r="CI247" s="177"/>
      <c r="CJ247" s="177"/>
      <c r="CK247" s="177"/>
      <c r="CL247" s="177"/>
      <c r="CM247" s="177"/>
      <c r="CN247" s="177"/>
      <c r="CO247" s="177"/>
      <c r="CP247" s="177"/>
      <c r="CQ247" s="178"/>
      <c r="CT247" s="176"/>
      <c r="CU247" s="177"/>
      <c r="CV247" s="177"/>
      <c r="CW247" s="177"/>
      <c r="CX247" s="177"/>
      <c r="CY247" s="177"/>
      <c r="CZ247" s="177"/>
      <c r="DA247" s="177"/>
      <c r="DB247" s="177"/>
      <c r="DC247" s="178"/>
      <c r="DF247"/>
      <c r="DG247"/>
      <c r="DH247"/>
      <c r="DI247"/>
      <c r="DJ247"/>
      <c r="DK247"/>
      <c r="DL247"/>
      <c r="DM247"/>
      <c r="DN247"/>
      <c r="DO247"/>
      <c r="DR247"/>
      <c r="DS247"/>
      <c r="DT247"/>
      <c r="DU247"/>
      <c r="DV247"/>
      <c r="DW247"/>
      <c r="DX247"/>
      <c r="DY247"/>
      <c r="DZ247"/>
      <c r="EA247"/>
    </row>
    <row r="248" spans="2:132" s="179" customFormat="1" ht="18" customHeight="1">
      <c r="B248" s="180"/>
      <c r="C248" s="181"/>
      <c r="D248" s="181"/>
      <c r="E248" s="305" t="s">
        <v>2</v>
      </c>
      <c r="F248" s="305"/>
      <c r="G248" s="305"/>
      <c r="H248" s="305"/>
      <c r="I248" s="182"/>
      <c r="J248" s="182"/>
      <c r="K248" s="183"/>
      <c r="L248" s="182"/>
      <c r="N248" s="180"/>
      <c r="O248" s="181"/>
      <c r="P248" s="181"/>
      <c r="Q248" s="305" t="s">
        <v>2</v>
      </c>
      <c r="R248" s="305"/>
      <c r="S248" s="305"/>
      <c r="T248" s="305"/>
      <c r="U248" s="182"/>
      <c r="V248" s="182"/>
      <c r="W248" s="183"/>
      <c r="X248" s="182"/>
      <c r="Z248" s="180"/>
      <c r="AA248" s="181"/>
      <c r="AB248" s="181"/>
      <c r="AC248" s="305" t="s">
        <v>2</v>
      </c>
      <c r="AD248" s="305"/>
      <c r="AE248" s="305"/>
      <c r="AF248" s="305"/>
      <c r="AG248" s="182"/>
      <c r="AH248" s="182"/>
      <c r="AI248" s="183"/>
      <c r="AJ248" s="182"/>
      <c r="AL248" s="180"/>
      <c r="AM248" s="181"/>
      <c r="AN248" s="181"/>
      <c r="AO248" s="305" t="s">
        <v>2</v>
      </c>
      <c r="AP248" s="305"/>
      <c r="AQ248" s="305"/>
      <c r="AR248" s="305"/>
      <c r="AS248" s="182"/>
      <c r="AT248" s="182"/>
      <c r="AU248" s="183"/>
      <c r="AV248" s="182"/>
      <c r="AX248" s="180"/>
      <c r="AY248" s="181"/>
      <c r="AZ248" s="181"/>
      <c r="BA248" s="305" t="s">
        <v>2</v>
      </c>
      <c r="BB248" s="305"/>
      <c r="BC248" s="305"/>
      <c r="BD248" s="305"/>
      <c r="BE248" s="182"/>
      <c r="BF248" s="182"/>
      <c r="BG248" s="183"/>
      <c r="BH248" s="182"/>
      <c r="BJ248" s="180"/>
      <c r="BK248" s="181"/>
      <c r="BL248" s="181"/>
      <c r="BM248" s="305" t="s">
        <v>2</v>
      </c>
      <c r="BN248" s="305"/>
      <c r="BO248" s="305"/>
      <c r="BP248" s="305"/>
      <c r="BQ248" s="182"/>
      <c r="BR248" s="182"/>
      <c r="BS248" s="183"/>
      <c r="BT248" s="182"/>
      <c r="BV248" s="180"/>
      <c r="BW248" s="181"/>
      <c r="BX248" s="181"/>
      <c r="BY248" s="305" t="s">
        <v>2</v>
      </c>
      <c r="BZ248" s="305"/>
      <c r="CA248" s="305"/>
      <c r="CB248" s="305"/>
      <c r="CC248" s="182"/>
      <c r="CD248" s="182"/>
      <c r="CE248" s="183"/>
      <c r="CF248" s="182"/>
      <c r="CH248" s="180"/>
      <c r="CI248" s="181"/>
      <c r="CJ248" s="181"/>
      <c r="CK248" s="305" t="s">
        <v>2</v>
      </c>
      <c r="CL248" s="305"/>
      <c r="CM248" s="305"/>
      <c r="CN248" s="305"/>
      <c r="CO248" s="182"/>
      <c r="CP248" s="182"/>
      <c r="CQ248" s="183"/>
      <c r="CR248" s="182"/>
      <c r="CT248" s="180"/>
      <c r="CU248" s="181"/>
      <c r="CV248" s="181"/>
      <c r="CW248" s="305" t="s">
        <v>2</v>
      </c>
      <c r="CX248" s="305"/>
      <c r="CY248" s="305"/>
      <c r="CZ248" s="305"/>
      <c r="DA248" s="182"/>
      <c r="DB248" s="182"/>
      <c r="DC248" s="183"/>
      <c r="DD248" s="182"/>
      <c r="DF248"/>
      <c r="DG248"/>
      <c r="DH248"/>
      <c r="DI248"/>
      <c r="DJ248"/>
      <c r="DK248"/>
      <c r="DL248"/>
      <c r="DM248"/>
      <c r="DN248"/>
      <c r="DO248"/>
      <c r="DP248" s="182"/>
      <c r="DR248"/>
      <c r="DS248"/>
      <c r="DT248"/>
      <c r="DU248"/>
      <c r="DV248"/>
      <c r="DW248"/>
      <c r="DX248"/>
      <c r="DY248"/>
      <c r="DZ248"/>
      <c r="EA248"/>
      <c r="EB248" s="182"/>
    </row>
    <row r="249" spans="2:132" s="179" customFormat="1" ht="18" customHeight="1">
      <c r="B249" s="180"/>
      <c r="C249" s="181"/>
      <c r="D249" s="181"/>
      <c r="E249" s="306" t="s">
        <v>910</v>
      </c>
      <c r="F249" s="306"/>
      <c r="G249" s="306"/>
      <c r="H249" s="306"/>
      <c r="I249" s="184"/>
      <c r="J249" s="184"/>
      <c r="K249" s="185"/>
      <c r="L249" s="184"/>
      <c r="N249" s="180"/>
      <c r="O249" s="181"/>
      <c r="P249" s="181"/>
      <c r="Q249" s="306" t="s">
        <v>910</v>
      </c>
      <c r="R249" s="306"/>
      <c r="S249" s="306"/>
      <c r="T249" s="306"/>
      <c r="U249" s="184"/>
      <c r="V249" s="184"/>
      <c r="W249" s="185"/>
      <c r="X249" s="184"/>
      <c r="Z249" s="180"/>
      <c r="AA249" s="181"/>
      <c r="AB249" s="181"/>
      <c r="AC249" s="306" t="s">
        <v>910</v>
      </c>
      <c r="AD249" s="306"/>
      <c r="AE249" s="306"/>
      <c r="AF249" s="306"/>
      <c r="AG249" s="184"/>
      <c r="AH249" s="184"/>
      <c r="AI249" s="185"/>
      <c r="AJ249" s="184"/>
      <c r="AL249" s="180"/>
      <c r="AM249" s="181"/>
      <c r="AN249" s="181"/>
      <c r="AO249" s="306" t="s">
        <v>910</v>
      </c>
      <c r="AP249" s="306"/>
      <c r="AQ249" s="306"/>
      <c r="AR249" s="306"/>
      <c r="AS249" s="184"/>
      <c r="AT249" s="184"/>
      <c r="AU249" s="185"/>
      <c r="AV249" s="184"/>
      <c r="AX249" s="180"/>
      <c r="AY249" s="181"/>
      <c r="AZ249" s="181"/>
      <c r="BA249" s="306" t="s">
        <v>910</v>
      </c>
      <c r="BB249" s="306"/>
      <c r="BC249" s="306"/>
      <c r="BD249" s="306"/>
      <c r="BE249" s="184"/>
      <c r="BF249" s="184"/>
      <c r="BG249" s="185"/>
      <c r="BH249" s="184"/>
      <c r="BJ249" s="180"/>
      <c r="BK249" s="181"/>
      <c r="BL249" s="181"/>
      <c r="BM249" s="306" t="s">
        <v>910</v>
      </c>
      <c r="BN249" s="306"/>
      <c r="BO249" s="306"/>
      <c r="BP249" s="306"/>
      <c r="BQ249" s="184"/>
      <c r="BR249" s="184"/>
      <c r="BS249" s="185"/>
      <c r="BT249" s="184"/>
      <c r="BV249" s="180"/>
      <c r="BW249" s="181"/>
      <c r="BX249" s="181"/>
      <c r="BY249" s="306" t="s">
        <v>910</v>
      </c>
      <c r="BZ249" s="306"/>
      <c r="CA249" s="306"/>
      <c r="CB249" s="306"/>
      <c r="CC249" s="184"/>
      <c r="CD249" s="184"/>
      <c r="CE249" s="185"/>
      <c r="CF249" s="184"/>
      <c r="CH249" s="180"/>
      <c r="CI249" s="181"/>
      <c r="CJ249" s="181"/>
      <c r="CK249" s="306" t="s">
        <v>910</v>
      </c>
      <c r="CL249" s="306"/>
      <c r="CM249" s="306"/>
      <c r="CN249" s="306"/>
      <c r="CO249" s="184"/>
      <c r="CP249" s="184"/>
      <c r="CQ249" s="185"/>
      <c r="CR249" s="184"/>
      <c r="CT249" s="180"/>
      <c r="CU249" s="181"/>
      <c r="CV249" s="181"/>
      <c r="CW249" s="306" t="s">
        <v>910</v>
      </c>
      <c r="CX249" s="306"/>
      <c r="CY249" s="306"/>
      <c r="CZ249" s="306"/>
      <c r="DA249" s="184"/>
      <c r="DB249" s="184"/>
      <c r="DC249" s="185"/>
      <c r="DD249" s="184"/>
      <c r="DF249"/>
      <c r="DG249"/>
      <c r="DH249"/>
      <c r="DI249"/>
      <c r="DJ249"/>
      <c r="DK249"/>
      <c r="DL249"/>
      <c r="DM249"/>
      <c r="DN249"/>
      <c r="DO249"/>
      <c r="DP249" s="184"/>
      <c r="DR249"/>
      <c r="DS249"/>
      <c r="DT249"/>
      <c r="DU249"/>
      <c r="DV249"/>
      <c r="DW249"/>
      <c r="DX249"/>
      <c r="DY249"/>
      <c r="DZ249"/>
      <c r="EA249"/>
      <c r="EB249" s="184"/>
    </row>
    <row r="250" spans="2:132" s="179" customFormat="1" ht="4.5" customHeight="1">
      <c r="B250" s="186"/>
      <c r="C250" s="187"/>
      <c r="D250" s="187"/>
      <c r="E250" s="187"/>
      <c r="F250" s="187"/>
      <c r="G250" s="187"/>
      <c r="H250" s="187"/>
      <c r="I250" s="187"/>
      <c r="J250" s="187"/>
      <c r="K250" s="188"/>
      <c r="N250" s="186"/>
      <c r="O250" s="187"/>
      <c r="P250" s="187"/>
      <c r="Q250" s="187"/>
      <c r="R250" s="187"/>
      <c r="S250" s="187"/>
      <c r="T250" s="187"/>
      <c r="U250" s="187"/>
      <c r="V250" s="187"/>
      <c r="W250" s="188"/>
      <c r="Z250" s="186"/>
      <c r="AA250" s="187"/>
      <c r="AB250" s="187"/>
      <c r="AC250" s="187"/>
      <c r="AD250" s="187"/>
      <c r="AE250" s="187"/>
      <c r="AF250" s="187"/>
      <c r="AG250" s="187"/>
      <c r="AH250" s="187"/>
      <c r="AI250" s="188"/>
      <c r="AL250" s="186"/>
      <c r="AM250" s="187"/>
      <c r="AN250" s="187"/>
      <c r="AO250" s="187"/>
      <c r="AP250" s="187"/>
      <c r="AQ250" s="187"/>
      <c r="AR250" s="187"/>
      <c r="AS250" s="187"/>
      <c r="AT250" s="187"/>
      <c r="AU250" s="188"/>
      <c r="AX250" s="186"/>
      <c r="AY250" s="187"/>
      <c r="AZ250" s="187"/>
      <c r="BA250" s="187"/>
      <c r="BB250" s="187"/>
      <c r="BC250" s="187"/>
      <c r="BD250" s="187"/>
      <c r="BE250" s="187"/>
      <c r="BF250" s="187"/>
      <c r="BG250" s="188"/>
      <c r="BJ250" s="186"/>
      <c r="BK250" s="187"/>
      <c r="BL250" s="187"/>
      <c r="BM250" s="187"/>
      <c r="BN250" s="187"/>
      <c r="BO250" s="187"/>
      <c r="BP250" s="187"/>
      <c r="BQ250" s="187"/>
      <c r="BR250" s="187"/>
      <c r="BS250" s="188"/>
      <c r="BV250" s="186"/>
      <c r="BW250" s="187"/>
      <c r="BX250" s="187"/>
      <c r="BY250" s="187"/>
      <c r="BZ250" s="187"/>
      <c r="CA250" s="187"/>
      <c r="CB250" s="187"/>
      <c r="CC250" s="187"/>
      <c r="CD250" s="187"/>
      <c r="CE250" s="188"/>
      <c r="CH250" s="186"/>
      <c r="CI250" s="187"/>
      <c r="CJ250" s="187"/>
      <c r="CK250" s="187"/>
      <c r="CL250" s="187"/>
      <c r="CM250" s="187"/>
      <c r="CN250" s="187"/>
      <c r="CO250" s="187"/>
      <c r="CP250" s="187"/>
      <c r="CQ250" s="188"/>
      <c r="CT250" s="186"/>
      <c r="CU250" s="187"/>
      <c r="CV250" s="187"/>
      <c r="CW250" s="187"/>
      <c r="CX250" s="187"/>
      <c r="CY250" s="187"/>
      <c r="CZ250" s="187"/>
      <c r="DA250" s="187"/>
      <c r="DB250" s="187"/>
      <c r="DC250" s="188"/>
      <c r="DF250"/>
      <c r="DG250"/>
      <c r="DH250"/>
      <c r="DI250"/>
      <c r="DJ250"/>
      <c r="DK250"/>
      <c r="DL250"/>
      <c r="DM250"/>
      <c r="DN250"/>
      <c r="DO250"/>
      <c r="DR250"/>
      <c r="DS250"/>
      <c r="DT250"/>
      <c r="DU250"/>
      <c r="DV250"/>
      <c r="DW250"/>
      <c r="DX250"/>
      <c r="DY250"/>
      <c r="DZ250"/>
      <c r="EA250"/>
    </row>
    <row r="251" spans="2:132" s="179" customFormat="1" ht="5.25" customHeight="1">
      <c r="DF251"/>
      <c r="DG251"/>
      <c r="DH251"/>
      <c r="DI251"/>
      <c r="DJ251"/>
      <c r="DK251"/>
      <c r="DL251"/>
      <c r="DM251"/>
      <c r="DN251"/>
      <c r="DO251"/>
      <c r="DR251"/>
      <c r="DS251"/>
      <c r="DT251"/>
      <c r="DU251"/>
      <c r="DV251"/>
      <c r="DW251"/>
      <c r="DX251"/>
      <c r="DY251"/>
      <c r="DZ251"/>
      <c r="EA251"/>
    </row>
    <row r="252" spans="2:132" s="179" customFormat="1" ht="15" customHeight="1">
      <c r="B252" s="189">
        <v>1</v>
      </c>
      <c r="C252" s="307" t="s">
        <v>911</v>
      </c>
      <c r="D252" s="308"/>
      <c r="E252" s="309" t="s">
        <v>912</v>
      </c>
      <c r="F252" s="309" t="s">
        <v>913</v>
      </c>
      <c r="G252" s="309" t="s">
        <v>914</v>
      </c>
      <c r="H252" s="313" t="s">
        <v>915</v>
      </c>
      <c r="I252" s="313"/>
      <c r="J252" s="313" t="s">
        <v>916</v>
      </c>
      <c r="K252" s="313"/>
      <c r="N252" s="189">
        <v>2</v>
      </c>
      <c r="O252" s="307" t="s">
        <v>911</v>
      </c>
      <c r="P252" s="308"/>
      <c r="Q252" s="309" t="s">
        <v>912</v>
      </c>
      <c r="R252" s="309" t="s">
        <v>913</v>
      </c>
      <c r="S252" s="309" t="s">
        <v>914</v>
      </c>
      <c r="T252" s="313" t="s">
        <v>915</v>
      </c>
      <c r="U252" s="313"/>
      <c r="V252" s="313" t="s">
        <v>916</v>
      </c>
      <c r="W252" s="313"/>
      <c r="Z252" s="189">
        <v>3</v>
      </c>
      <c r="AA252" s="307" t="s">
        <v>911</v>
      </c>
      <c r="AB252" s="308"/>
      <c r="AC252" s="309" t="s">
        <v>912</v>
      </c>
      <c r="AD252" s="309" t="s">
        <v>913</v>
      </c>
      <c r="AE252" s="309" t="s">
        <v>914</v>
      </c>
      <c r="AF252" s="313" t="s">
        <v>915</v>
      </c>
      <c r="AG252" s="313"/>
      <c r="AH252" s="313" t="s">
        <v>916</v>
      </c>
      <c r="AI252" s="313"/>
      <c r="AL252" s="189">
        <v>4</v>
      </c>
      <c r="AM252" s="307" t="s">
        <v>911</v>
      </c>
      <c r="AN252" s="308"/>
      <c r="AO252" s="309" t="s">
        <v>912</v>
      </c>
      <c r="AP252" s="309" t="s">
        <v>913</v>
      </c>
      <c r="AQ252" s="309" t="s">
        <v>914</v>
      </c>
      <c r="AR252" s="313" t="s">
        <v>915</v>
      </c>
      <c r="AS252" s="313"/>
      <c r="AT252" s="313" t="s">
        <v>916</v>
      </c>
      <c r="AU252" s="313"/>
      <c r="AX252" s="189">
        <v>5</v>
      </c>
      <c r="AY252" s="307" t="s">
        <v>911</v>
      </c>
      <c r="AZ252" s="308"/>
      <c r="BA252" s="309" t="s">
        <v>912</v>
      </c>
      <c r="BB252" s="309" t="s">
        <v>913</v>
      </c>
      <c r="BC252" s="309" t="s">
        <v>914</v>
      </c>
      <c r="BD252" s="313" t="s">
        <v>915</v>
      </c>
      <c r="BE252" s="313"/>
      <c r="BF252" s="313" t="s">
        <v>916</v>
      </c>
      <c r="BG252" s="313"/>
      <c r="BJ252" s="189">
        <v>6</v>
      </c>
      <c r="BK252" s="307" t="s">
        <v>911</v>
      </c>
      <c r="BL252" s="308"/>
      <c r="BM252" s="309" t="s">
        <v>912</v>
      </c>
      <c r="BN252" s="309" t="s">
        <v>913</v>
      </c>
      <c r="BO252" s="309" t="s">
        <v>914</v>
      </c>
      <c r="BP252" s="313" t="s">
        <v>915</v>
      </c>
      <c r="BQ252" s="313"/>
      <c r="BR252" s="313" t="s">
        <v>916</v>
      </c>
      <c r="BS252" s="313"/>
      <c r="BV252" s="189">
        <v>7</v>
      </c>
      <c r="BW252" s="307" t="s">
        <v>911</v>
      </c>
      <c r="BX252" s="308"/>
      <c r="BY252" s="309" t="s">
        <v>912</v>
      </c>
      <c r="BZ252" s="309" t="s">
        <v>913</v>
      </c>
      <c r="CA252" s="309" t="s">
        <v>914</v>
      </c>
      <c r="CB252" s="313" t="s">
        <v>915</v>
      </c>
      <c r="CC252" s="313"/>
      <c r="CD252" s="313" t="s">
        <v>916</v>
      </c>
      <c r="CE252" s="313"/>
      <c r="CH252" s="189">
        <v>8</v>
      </c>
      <c r="CI252" s="307" t="s">
        <v>911</v>
      </c>
      <c r="CJ252" s="308"/>
      <c r="CK252" s="309" t="s">
        <v>912</v>
      </c>
      <c r="CL252" s="309" t="s">
        <v>913</v>
      </c>
      <c r="CM252" s="309" t="s">
        <v>914</v>
      </c>
      <c r="CN252" s="313" t="s">
        <v>915</v>
      </c>
      <c r="CO252" s="313"/>
      <c r="CP252" s="313" t="s">
        <v>916</v>
      </c>
      <c r="CQ252" s="313"/>
      <c r="CT252" s="189">
        <v>9</v>
      </c>
      <c r="CU252" s="307" t="s">
        <v>911</v>
      </c>
      <c r="CV252" s="308"/>
      <c r="CW252" s="309" t="s">
        <v>912</v>
      </c>
      <c r="CX252" s="309" t="s">
        <v>913</v>
      </c>
      <c r="CY252" s="309" t="s">
        <v>914</v>
      </c>
      <c r="CZ252" s="313" t="s">
        <v>915</v>
      </c>
      <c r="DA252" s="313"/>
      <c r="DB252" s="313" t="s">
        <v>916</v>
      </c>
      <c r="DC252" s="313"/>
      <c r="DF252"/>
      <c r="DG252"/>
      <c r="DH252"/>
      <c r="DI252"/>
      <c r="DJ252"/>
      <c r="DK252"/>
      <c r="DL252"/>
      <c r="DM252"/>
      <c r="DN252"/>
      <c r="DO252"/>
      <c r="DR252"/>
      <c r="DS252"/>
      <c r="DT252"/>
      <c r="DU252"/>
      <c r="DV252"/>
      <c r="DW252"/>
      <c r="DX252"/>
      <c r="DY252"/>
      <c r="DZ252"/>
      <c r="EA252"/>
    </row>
    <row r="253" spans="2:132" s="179" customFormat="1" ht="15" customHeight="1" thickBot="1">
      <c r="B253" s="315" t="s">
        <v>917</v>
      </c>
      <c r="C253" s="316"/>
      <c r="D253" s="190">
        <v>0.41666666666666669</v>
      </c>
      <c r="E253" s="310"/>
      <c r="F253" s="310"/>
      <c r="G253" s="310"/>
      <c r="H253" s="314"/>
      <c r="I253" s="314"/>
      <c r="J253" s="314"/>
      <c r="K253" s="314"/>
      <c r="N253" s="315" t="s">
        <v>917</v>
      </c>
      <c r="O253" s="316"/>
      <c r="P253" s="190">
        <v>0.4513888888888889</v>
      </c>
      <c r="Q253" s="310"/>
      <c r="R253" s="310"/>
      <c r="S253" s="310"/>
      <c r="T253" s="314"/>
      <c r="U253" s="314"/>
      <c r="V253" s="314"/>
      <c r="W253" s="314"/>
      <c r="Z253" s="315" t="s">
        <v>917</v>
      </c>
      <c r="AA253" s="316"/>
      <c r="AB253" s="190">
        <v>0.4861111111111111</v>
      </c>
      <c r="AC253" s="310"/>
      <c r="AD253" s="310"/>
      <c r="AE253" s="310"/>
      <c r="AF253" s="314"/>
      <c r="AG253" s="314"/>
      <c r="AH253" s="314"/>
      <c r="AI253" s="314"/>
      <c r="AL253" s="315" t="s">
        <v>917</v>
      </c>
      <c r="AM253" s="316"/>
      <c r="AN253" s="190">
        <v>0.52083333333333337</v>
      </c>
      <c r="AO253" s="310"/>
      <c r="AP253" s="310"/>
      <c r="AQ253" s="310"/>
      <c r="AR253" s="314"/>
      <c r="AS253" s="314"/>
      <c r="AT253" s="314"/>
      <c r="AU253" s="314"/>
      <c r="AX253" s="315" t="s">
        <v>917</v>
      </c>
      <c r="AY253" s="316"/>
      <c r="AZ253" s="190">
        <v>0.55555555555555558</v>
      </c>
      <c r="BA253" s="310"/>
      <c r="BB253" s="310"/>
      <c r="BC253" s="310"/>
      <c r="BD253" s="314"/>
      <c r="BE253" s="314"/>
      <c r="BF253" s="314"/>
      <c r="BG253" s="314"/>
      <c r="BJ253" s="315" t="s">
        <v>917</v>
      </c>
      <c r="BK253" s="316"/>
      <c r="BL253" s="190">
        <v>0.59027777777777779</v>
      </c>
      <c r="BM253" s="310"/>
      <c r="BN253" s="310"/>
      <c r="BO253" s="310"/>
      <c r="BP253" s="314"/>
      <c r="BQ253" s="314"/>
      <c r="BR253" s="314"/>
      <c r="BS253" s="314"/>
      <c r="BV253" s="315" t="s">
        <v>917</v>
      </c>
      <c r="BW253" s="316"/>
      <c r="BX253" s="190">
        <v>0.625</v>
      </c>
      <c r="BY253" s="310"/>
      <c r="BZ253" s="310"/>
      <c r="CA253" s="310"/>
      <c r="CB253" s="314"/>
      <c r="CC253" s="314"/>
      <c r="CD253" s="314"/>
      <c r="CE253" s="314"/>
      <c r="CH253" s="315" t="s">
        <v>917</v>
      </c>
      <c r="CI253" s="316"/>
      <c r="CJ253" s="190">
        <v>0.66666666666666663</v>
      </c>
      <c r="CK253" s="310"/>
      <c r="CL253" s="310"/>
      <c r="CM253" s="310"/>
      <c r="CN253" s="314"/>
      <c r="CO253" s="314"/>
      <c r="CP253" s="314"/>
      <c r="CQ253" s="314"/>
      <c r="CT253" s="315" t="s">
        <v>917</v>
      </c>
      <c r="CU253" s="316"/>
      <c r="CV253" s="190">
        <v>0.70833333333333337</v>
      </c>
      <c r="CW253" s="310"/>
      <c r="CX253" s="310"/>
      <c r="CY253" s="310"/>
      <c r="CZ253" s="314"/>
      <c r="DA253" s="314"/>
      <c r="DB253" s="314"/>
      <c r="DC253" s="314"/>
      <c r="DF253"/>
      <c r="DG253"/>
      <c r="DH253"/>
      <c r="DI253"/>
      <c r="DJ253"/>
      <c r="DK253"/>
      <c r="DL253"/>
      <c r="DM253"/>
      <c r="DN253"/>
      <c r="DO253"/>
      <c r="DR253"/>
      <c r="DS253"/>
      <c r="DT253"/>
      <c r="DU253"/>
      <c r="DV253"/>
      <c r="DW253"/>
      <c r="DX253"/>
      <c r="DY253"/>
      <c r="DZ253"/>
      <c r="EA253"/>
    </row>
    <row r="254" spans="2:132" s="196" customFormat="1" ht="24.75" customHeight="1" thickBot="1">
      <c r="B254" s="317" t="s">
        <v>918</v>
      </c>
      <c r="C254" s="318"/>
      <c r="D254" s="191" t="s">
        <v>938</v>
      </c>
      <c r="E254" s="192"/>
      <c r="F254" s="192"/>
      <c r="G254" s="192"/>
      <c r="H254" s="194"/>
      <c r="I254" s="194"/>
      <c r="J254" s="194"/>
      <c r="K254" s="195"/>
      <c r="N254" s="317" t="s">
        <v>918</v>
      </c>
      <c r="O254" s="318"/>
      <c r="P254" s="191" t="s">
        <v>938</v>
      </c>
      <c r="Q254" s="192" t="e">
        <f>Turnisabato!#REF!</f>
        <v>#REF!</v>
      </c>
      <c r="R254" s="192" t="e">
        <f>Turnisabato!#REF!</f>
        <v>#REF!</v>
      </c>
      <c r="S254" s="192" t="e">
        <f>Turnisabato!#REF!</f>
        <v>#REF!</v>
      </c>
      <c r="T254" s="194"/>
      <c r="U254" s="194"/>
      <c r="V254" s="194"/>
      <c r="W254" s="195"/>
      <c r="Z254" s="317" t="s">
        <v>918</v>
      </c>
      <c r="AA254" s="318"/>
      <c r="AB254" s="191" t="s">
        <v>938</v>
      </c>
      <c r="AC254" s="192" t="e">
        <f>Turnisabato!#REF!</f>
        <v>#REF!</v>
      </c>
      <c r="AD254" s="192" t="e">
        <f>Turnisabato!#REF!</f>
        <v>#REF!</v>
      </c>
      <c r="AE254" s="192" t="e">
        <f>Turnisabato!#REF!</f>
        <v>#REF!</v>
      </c>
      <c r="AF254" s="194"/>
      <c r="AG254" s="194"/>
      <c r="AH254" s="194"/>
      <c r="AI254" s="195"/>
      <c r="AL254" s="317" t="s">
        <v>918</v>
      </c>
      <c r="AM254" s="318"/>
      <c r="AN254" s="191" t="s">
        <v>938</v>
      </c>
      <c r="AO254" s="192" t="e">
        <f>Turnisabato!#REF!</f>
        <v>#REF!</v>
      </c>
      <c r="AP254" s="192" t="e">
        <f>Turnisabato!#REF!</f>
        <v>#REF!</v>
      </c>
      <c r="AQ254" s="192" t="e">
        <f>Turnisabato!#REF!</f>
        <v>#REF!</v>
      </c>
      <c r="AR254" s="194"/>
      <c r="AS254" s="194"/>
      <c r="AT254" s="194"/>
      <c r="AU254" s="195"/>
      <c r="AX254" s="317" t="s">
        <v>918</v>
      </c>
      <c r="AY254" s="318"/>
      <c r="AZ254" s="191" t="s">
        <v>938</v>
      </c>
      <c r="BA254" s="192" t="e">
        <f>Turnisabato!#REF!</f>
        <v>#REF!</v>
      </c>
      <c r="BB254" s="192" t="e">
        <f>Turnisabato!#REF!</f>
        <v>#REF!</v>
      </c>
      <c r="BC254" s="192" t="e">
        <f>Turnisabato!#REF!</f>
        <v>#REF!</v>
      </c>
      <c r="BD254" s="194"/>
      <c r="BE254" s="194"/>
      <c r="BF254" s="194"/>
      <c r="BG254" s="195"/>
      <c r="BJ254" s="317" t="s">
        <v>918</v>
      </c>
      <c r="BK254" s="318"/>
      <c r="BL254" s="191" t="s">
        <v>938</v>
      </c>
      <c r="BM254" s="192" t="e">
        <f>Turnisabato!#REF!</f>
        <v>#REF!</v>
      </c>
      <c r="BN254" s="192" t="e">
        <f>Turnisabato!#REF!</f>
        <v>#REF!</v>
      </c>
      <c r="BO254" s="192" t="e">
        <f>Turnisabato!#REF!</f>
        <v>#REF!</v>
      </c>
      <c r="BP254" s="194"/>
      <c r="BQ254" s="194"/>
      <c r="BR254" s="194"/>
      <c r="BS254" s="195"/>
      <c r="BV254" s="317" t="s">
        <v>918</v>
      </c>
      <c r="BW254" s="318"/>
      <c r="BX254" s="191" t="s">
        <v>938</v>
      </c>
      <c r="BY254" s="192" t="e">
        <f>Turnisabato!#REF!</f>
        <v>#REF!</v>
      </c>
      <c r="BZ254" s="192" t="e">
        <f>Turnisabato!#REF!</f>
        <v>#REF!</v>
      </c>
      <c r="CA254" s="192" t="e">
        <f>Turnisabato!#REF!</f>
        <v>#REF!</v>
      </c>
      <c r="CB254" s="194"/>
      <c r="CC254" s="194"/>
      <c r="CD254" s="194"/>
      <c r="CE254" s="195"/>
      <c r="CH254" s="317" t="s">
        <v>918</v>
      </c>
      <c r="CI254" s="318"/>
      <c r="CJ254" s="191" t="s">
        <v>938</v>
      </c>
      <c r="CK254" s="192" t="e">
        <f>Turnisabato!#REF!</f>
        <v>#REF!</v>
      </c>
      <c r="CL254" s="192" t="e">
        <f>Turnisabato!#REF!</f>
        <v>#REF!</v>
      </c>
      <c r="CM254" s="192" t="e">
        <f>Turnisabato!#REF!</f>
        <v>#REF!</v>
      </c>
      <c r="CN254" s="194"/>
      <c r="CO254" s="194"/>
      <c r="CP254" s="194"/>
      <c r="CQ254" s="195"/>
      <c r="CT254" s="317" t="s">
        <v>918</v>
      </c>
      <c r="CU254" s="318"/>
      <c r="CV254" s="191" t="s">
        <v>938</v>
      </c>
      <c r="CW254" s="192">
        <f>Turnisabato!C186</f>
        <v>0</v>
      </c>
      <c r="CX254" s="192">
        <f>Turnisabato!D186</f>
        <v>0</v>
      </c>
      <c r="CY254" s="192">
        <f>Turnisabato!G186</f>
        <v>0</v>
      </c>
      <c r="CZ254" s="194"/>
      <c r="DA254" s="194"/>
      <c r="DB254" s="194"/>
      <c r="DC254" s="195"/>
      <c r="DF254" s="203"/>
      <c r="DG254" s="203"/>
      <c r="DH254" s="203"/>
      <c r="DI254" s="203"/>
      <c r="DJ254" s="203"/>
      <c r="DK254" s="203"/>
      <c r="DL254" s="203"/>
      <c r="DM254" s="203"/>
      <c r="DN254" s="203"/>
      <c r="DO254" s="203"/>
      <c r="DR254" s="203"/>
      <c r="DS254" s="203"/>
      <c r="DT254" s="203"/>
      <c r="DU254" s="203"/>
      <c r="DV254" s="203"/>
      <c r="DW254" s="203"/>
      <c r="DX254" s="203"/>
      <c r="DY254" s="203"/>
      <c r="DZ254" s="203"/>
      <c r="EA254" s="203"/>
    </row>
    <row r="255" spans="2:132" s="181" customFormat="1" ht="6" customHeight="1">
      <c r="B255" s="197"/>
      <c r="C255" s="197"/>
      <c r="D255" s="198"/>
      <c r="E255" s="199"/>
      <c r="F255" s="199"/>
      <c r="G255" s="199"/>
      <c r="N255" s="197"/>
      <c r="O255" s="197"/>
      <c r="P255" s="198"/>
      <c r="Q255" s="199"/>
      <c r="R255" s="199"/>
      <c r="S255" s="199"/>
      <c r="Z255" s="197"/>
      <c r="AA255" s="197"/>
      <c r="AB255" s="198"/>
      <c r="AC255" s="199"/>
      <c r="AD255" s="199"/>
      <c r="AE255" s="199"/>
      <c r="AL255" s="197"/>
      <c r="AM255" s="197"/>
      <c r="AN255" s="198"/>
      <c r="AO255" s="199"/>
      <c r="AP255" s="199"/>
      <c r="AQ255" s="199"/>
      <c r="AX255" s="197"/>
      <c r="AY255" s="197"/>
      <c r="AZ255" s="198"/>
      <c r="BA255" s="199"/>
      <c r="BB255" s="199"/>
      <c r="BC255" s="199"/>
      <c r="BJ255" s="197"/>
      <c r="BK255" s="197"/>
      <c r="BL255" s="198"/>
      <c r="BM255" s="199"/>
      <c r="BN255" s="199"/>
      <c r="BO255" s="199"/>
      <c r="BV255" s="197"/>
      <c r="BW255" s="197"/>
      <c r="BX255" s="198"/>
      <c r="BY255" s="199"/>
      <c r="BZ255" s="199"/>
      <c r="CA255" s="199"/>
      <c r="CH255" s="197"/>
      <c r="CI255" s="197"/>
      <c r="CJ255" s="198"/>
      <c r="CK255" s="199"/>
      <c r="CL255" s="199"/>
      <c r="CM255" s="199"/>
      <c r="CT255" s="197"/>
      <c r="CU255" s="197"/>
      <c r="CV255" s="198"/>
      <c r="CW255" s="199"/>
      <c r="CX255" s="199"/>
      <c r="CY255" s="199"/>
      <c r="DF255"/>
      <c r="DG255"/>
      <c r="DH255"/>
      <c r="DI255"/>
      <c r="DJ255"/>
      <c r="DK255"/>
      <c r="DL255"/>
      <c r="DM255"/>
      <c r="DN255"/>
      <c r="DO255"/>
      <c r="DR255"/>
      <c r="DS255"/>
      <c r="DT255"/>
      <c r="DU255"/>
      <c r="DV255"/>
      <c r="DW255"/>
      <c r="DX255"/>
      <c r="DY255"/>
      <c r="DZ255"/>
      <c r="EA255"/>
    </row>
    <row r="256" spans="2:132" s="179" customFormat="1" ht="21.75" customHeight="1">
      <c r="B256" s="319" t="s">
        <v>920</v>
      </c>
      <c r="C256" s="319"/>
      <c r="D256" s="319"/>
      <c r="E256" s="200"/>
      <c r="F256" s="200"/>
      <c r="G256" s="200"/>
      <c r="H256" s="200"/>
      <c r="I256" s="200"/>
      <c r="J256" s="200"/>
      <c r="K256" s="200"/>
      <c r="N256" s="319" t="s">
        <v>920</v>
      </c>
      <c r="O256" s="319"/>
      <c r="P256" s="319"/>
      <c r="Q256" s="200"/>
      <c r="R256" s="200"/>
      <c r="S256" s="200"/>
      <c r="T256" s="200"/>
      <c r="U256" s="200"/>
      <c r="V256" s="200"/>
      <c r="W256" s="200"/>
      <c r="Z256" s="319" t="s">
        <v>920</v>
      </c>
      <c r="AA256" s="319"/>
      <c r="AB256" s="319"/>
      <c r="AC256" s="200"/>
      <c r="AD256" s="200"/>
      <c r="AE256" s="200"/>
      <c r="AF256" s="200"/>
      <c r="AG256" s="200"/>
      <c r="AH256" s="200"/>
      <c r="AI256" s="200"/>
      <c r="AL256" s="319" t="s">
        <v>920</v>
      </c>
      <c r="AM256" s="319"/>
      <c r="AN256" s="319"/>
      <c r="AO256" s="200"/>
      <c r="AP256" s="200"/>
      <c r="AQ256" s="200"/>
      <c r="AR256" s="200"/>
      <c r="AS256" s="200"/>
      <c r="AT256" s="200"/>
      <c r="AU256" s="200"/>
      <c r="AX256" s="319" t="s">
        <v>920</v>
      </c>
      <c r="AY256" s="319"/>
      <c r="AZ256" s="319"/>
      <c r="BA256" s="200"/>
      <c r="BB256" s="200"/>
      <c r="BC256" s="200"/>
      <c r="BD256" s="200"/>
      <c r="BE256" s="200"/>
      <c r="BF256" s="200"/>
      <c r="BG256" s="200"/>
      <c r="BJ256" s="319" t="s">
        <v>920</v>
      </c>
      <c r="BK256" s="319"/>
      <c r="BL256" s="319"/>
      <c r="BM256" s="200"/>
      <c r="BN256" s="200"/>
      <c r="BO256" s="200"/>
      <c r="BP256" s="200"/>
      <c r="BQ256" s="200"/>
      <c r="BR256" s="200"/>
      <c r="BS256" s="200"/>
      <c r="BV256" s="319" t="s">
        <v>920</v>
      </c>
      <c r="BW256" s="319"/>
      <c r="BX256" s="319"/>
      <c r="BY256" s="200"/>
      <c r="BZ256" s="200"/>
      <c r="CA256" s="200"/>
      <c r="CB256" s="200"/>
      <c r="CC256" s="200"/>
      <c r="CD256" s="200"/>
      <c r="CE256" s="200"/>
      <c r="CH256" s="319" t="s">
        <v>920</v>
      </c>
      <c r="CI256" s="319"/>
      <c r="CJ256" s="319"/>
      <c r="CK256" s="200"/>
      <c r="CL256" s="200"/>
      <c r="CM256" s="200"/>
      <c r="CN256" s="200"/>
      <c r="CO256" s="200"/>
      <c r="CP256" s="200"/>
      <c r="CQ256" s="200"/>
      <c r="CT256" s="319" t="s">
        <v>920</v>
      </c>
      <c r="CU256" s="319"/>
      <c r="CV256" s="319"/>
      <c r="CW256" s="200"/>
      <c r="CX256" s="200"/>
      <c r="CY256" s="200"/>
      <c r="CZ256" s="200"/>
      <c r="DA256" s="200"/>
      <c r="DB256" s="200"/>
      <c r="DC256" s="200"/>
      <c r="DF256"/>
      <c r="DG256"/>
      <c r="DH256"/>
      <c r="DI256"/>
      <c r="DJ256"/>
      <c r="DK256"/>
      <c r="DL256"/>
      <c r="DM256"/>
      <c r="DN256"/>
      <c r="DO256"/>
      <c r="DR256"/>
      <c r="DS256"/>
      <c r="DT256"/>
      <c r="DU256"/>
      <c r="DV256"/>
      <c r="DW256"/>
      <c r="DX256"/>
      <c r="DY256"/>
      <c r="DZ256"/>
      <c r="EA256"/>
    </row>
    <row r="257" spans="2:131" s="179" customFormat="1" ht="21.75" customHeight="1">
      <c r="B257" s="319" t="s">
        <v>921</v>
      </c>
      <c r="C257" s="319"/>
      <c r="D257" s="319"/>
      <c r="E257" s="200"/>
      <c r="F257" s="200"/>
      <c r="G257" s="200"/>
      <c r="H257" s="200"/>
      <c r="I257" s="200"/>
      <c r="J257" s="200"/>
      <c r="K257" s="200"/>
      <c r="N257" s="319" t="s">
        <v>921</v>
      </c>
      <c r="O257" s="319"/>
      <c r="P257" s="319"/>
      <c r="Q257" s="200"/>
      <c r="R257" s="200"/>
      <c r="S257" s="200"/>
      <c r="T257" s="200"/>
      <c r="U257" s="200"/>
      <c r="V257" s="200"/>
      <c r="W257" s="200"/>
      <c r="Z257" s="319" t="s">
        <v>921</v>
      </c>
      <c r="AA257" s="319"/>
      <c r="AB257" s="319"/>
      <c r="AC257" s="200"/>
      <c r="AD257" s="200"/>
      <c r="AE257" s="200"/>
      <c r="AF257" s="200"/>
      <c r="AG257" s="200"/>
      <c r="AH257" s="200"/>
      <c r="AI257" s="200"/>
      <c r="AL257" s="319" t="s">
        <v>921</v>
      </c>
      <c r="AM257" s="319"/>
      <c r="AN257" s="319"/>
      <c r="AO257" s="200"/>
      <c r="AP257" s="200"/>
      <c r="AQ257" s="200"/>
      <c r="AR257" s="200"/>
      <c r="AS257" s="200"/>
      <c r="AT257" s="200"/>
      <c r="AU257" s="200"/>
      <c r="AX257" s="319" t="s">
        <v>921</v>
      </c>
      <c r="AY257" s="319"/>
      <c r="AZ257" s="319"/>
      <c r="BA257" s="200"/>
      <c r="BB257" s="200"/>
      <c r="BC257" s="200"/>
      <c r="BD257" s="200"/>
      <c r="BE257" s="200"/>
      <c r="BF257" s="200"/>
      <c r="BG257" s="200"/>
      <c r="BJ257" s="319" t="s">
        <v>921</v>
      </c>
      <c r="BK257" s="319"/>
      <c r="BL257" s="319"/>
      <c r="BM257" s="200"/>
      <c r="BN257" s="200"/>
      <c r="BO257" s="200"/>
      <c r="BP257" s="200"/>
      <c r="BQ257" s="200"/>
      <c r="BR257" s="200"/>
      <c r="BS257" s="200"/>
      <c r="BV257" s="319" t="s">
        <v>921</v>
      </c>
      <c r="BW257" s="319"/>
      <c r="BX257" s="319"/>
      <c r="BY257" s="200"/>
      <c r="BZ257" s="200"/>
      <c r="CA257" s="200"/>
      <c r="CB257" s="200"/>
      <c r="CC257" s="200"/>
      <c r="CD257" s="200"/>
      <c r="CE257" s="200"/>
      <c r="CH257" s="319" t="s">
        <v>921</v>
      </c>
      <c r="CI257" s="319"/>
      <c r="CJ257" s="319"/>
      <c r="CK257" s="200"/>
      <c r="CL257" s="200"/>
      <c r="CM257" s="200"/>
      <c r="CN257" s="200"/>
      <c r="CO257" s="200"/>
      <c r="CP257" s="200"/>
      <c r="CQ257" s="200"/>
      <c r="CT257" s="319" t="s">
        <v>921</v>
      </c>
      <c r="CU257" s="319"/>
      <c r="CV257" s="319"/>
      <c r="CW257" s="200"/>
      <c r="CX257" s="200"/>
      <c r="CY257" s="200"/>
      <c r="CZ257" s="200"/>
      <c r="DA257" s="200"/>
      <c r="DB257" s="200"/>
      <c r="DC257" s="200"/>
      <c r="DF257"/>
      <c r="DG257"/>
      <c r="DH257"/>
      <c r="DI257"/>
      <c r="DJ257"/>
      <c r="DK257"/>
      <c r="DL257"/>
      <c r="DM257"/>
      <c r="DN257"/>
      <c r="DO257"/>
      <c r="DR257"/>
      <c r="DS257"/>
      <c r="DT257"/>
      <c r="DU257"/>
      <c r="DV257"/>
      <c r="DW257"/>
      <c r="DX257"/>
      <c r="DY257"/>
      <c r="DZ257"/>
      <c r="EA257"/>
    </row>
    <row r="258" spans="2:131" s="179" customFormat="1" ht="21.75" customHeight="1">
      <c r="B258" s="319" t="s">
        <v>922</v>
      </c>
      <c r="C258" s="319"/>
      <c r="D258" s="319"/>
      <c r="E258" s="200"/>
      <c r="F258" s="200"/>
      <c r="G258" s="200"/>
      <c r="H258" s="200"/>
      <c r="I258" s="200"/>
      <c r="J258" s="200"/>
      <c r="K258" s="200"/>
      <c r="N258" s="319" t="s">
        <v>922</v>
      </c>
      <c r="O258" s="319"/>
      <c r="P258" s="319"/>
      <c r="Q258" s="200"/>
      <c r="R258" s="200"/>
      <c r="S258" s="200"/>
      <c r="T258" s="200"/>
      <c r="U258" s="200"/>
      <c r="V258" s="200"/>
      <c r="W258" s="200"/>
      <c r="Z258" s="319" t="s">
        <v>922</v>
      </c>
      <c r="AA258" s="319"/>
      <c r="AB258" s="319"/>
      <c r="AC258" s="200"/>
      <c r="AD258" s="200"/>
      <c r="AE258" s="200"/>
      <c r="AF258" s="200"/>
      <c r="AG258" s="200"/>
      <c r="AH258" s="200"/>
      <c r="AI258" s="200"/>
      <c r="AL258" s="319" t="s">
        <v>922</v>
      </c>
      <c r="AM258" s="319"/>
      <c r="AN258" s="319"/>
      <c r="AO258" s="200"/>
      <c r="AP258" s="200"/>
      <c r="AQ258" s="200"/>
      <c r="AR258" s="200"/>
      <c r="AS258" s="200"/>
      <c r="AT258" s="200"/>
      <c r="AU258" s="200"/>
      <c r="AX258" s="319" t="s">
        <v>922</v>
      </c>
      <c r="AY258" s="319"/>
      <c r="AZ258" s="319"/>
      <c r="BA258" s="200"/>
      <c r="BB258" s="200"/>
      <c r="BC258" s="200"/>
      <c r="BD258" s="200"/>
      <c r="BE258" s="200"/>
      <c r="BF258" s="200"/>
      <c r="BG258" s="200"/>
      <c r="BJ258" s="319" t="s">
        <v>922</v>
      </c>
      <c r="BK258" s="319"/>
      <c r="BL258" s="319"/>
      <c r="BM258" s="200"/>
      <c r="BN258" s="200"/>
      <c r="BO258" s="200"/>
      <c r="BP258" s="200"/>
      <c r="BQ258" s="200"/>
      <c r="BR258" s="200"/>
      <c r="BS258" s="200"/>
      <c r="BV258" s="319" t="s">
        <v>922</v>
      </c>
      <c r="BW258" s="319"/>
      <c r="BX258" s="319"/>
      <c r="BY258" s="200"/>
      <c r="BZ258" s="200"/>
      <c r="CA258" s="200"/>
      <c r="CB258" s="200"/>
      <c r="CC258" s="200"/>
      <c r="CD258" s="200"/>
      <c r="CE258" s="200"/>
      <c r="CH258" s="319" t="s">
        <v>922</v>
      </c>
      <c r="CI258" s="319"/>
      <c r="CJ258" s="319"/>
      <c r="CK258" s="200"/>
      <c r="CL258" s="200"/>
      <c r="CM258" s="200"/>
      <c r="CN258" s="200"/>
      <c r="CO258" s="200"/>
      <c r="CP258" s="200"/>
      <c r="CQ258" s="200"/>
      <c r="CT258" s="319" t="s">
        <v>922</v>
      </c>
      <c r="CU258" s="319"/>
      <c r="CV258" s="319"/>
      <c r="CW258" s="200"/>
      <c r="CX258" s="200"/>
      <c r="CY258" s="200"/>
      <c r="CZ258" s="200"/>
      <c r="DA258" s="200"/>
      <c r="DB258" s="200"/>
      <c r="DC258" s="200"/>
      <c r="DF258"/>
      <c r="DG258"/>
      <c r="DH258"/>
      <c r="DI258"/>
      <c r="DJ258"/>
      <c r="DK258"/>
      <c r="DL258"/>
      <c r="DM258"/>
      <c r="DN258"/>
      <c r="DO258"/>
      <c r="DR258"/>
      <c r="DS258"/>
      <c r="DT258"/>
      <c r="DU258"/>
      <c r="DV258"/>
      <c r="DW258"/>
      <c r="DX258"/>
      <c r="DY258"/>
      <c r="DZ258"/>
      <c r="EA258"/>
    </row>
    <row r="259" spans="2:131" s="179" customFormat="1" ht="21.75" customHeight="1">
      <c r="B259" s="319" t="s">
        <v>923</v>
      </c>
      <c r="C259" s="319"/>
      <c r="D259" s="319"/>
      <c r="E259" s="200"/>
      <c r="F259" s="200"/>
      <c r="G259" s="200"/>
      <c r="H259" s="200"/>
      <c r="I259" s="200"/>
      <c r="J259" s="200"/>
      <c r="K259" s="200"/>
      <c r="N259" s="319" t="s">
        <v>923</v>
      </c>
      <c r="O259" s="319"/>
      <c r="P259" s="319"/>
      <c r="Q259" s="200"/>
      <c r="R259" s="200"/>
      <c r="S259" s="200"/>
      <c r="T259" s="200"/>
      <c r="U259" s="200"/>
      <c r="V259" s="200"/>
      <c r="W259" s="200"/>
      <c r="Z259" s="319" t="s">
        <v>923</v>
      </c>
      <c r="AA259" s="319"/>
      <c r="AB259" s="319"/>
      <c r="AC259" s="200"/>
      <c r="AD259" s="200"/>
      <c r="AE259" s="200"/>
      <c r="AF259" s="200"/>
      <c r="AG259" s="200"/>
      <c r="AH259" s="200"/>
      <c r="AI259" s="200"/>
      <c r="AL259" s="319" t="s">
        <v>923</v>
      </c>
      <c r="AM259" s="319"/>
      <c r="AN259" s="319"/>
      <c r="AO259" s="200"/>
      <c r="AP259" s="200"/>
      <c r="AQ259" s="200"/>
      <c r="AR259" s="200"/>
      <c r="AS259" s="200"/>
      <c r="AT259" s="200"/>
      <c r="AU259" s="200"/>
      <c r="AX259" s="319" t="s">
        <v>923</v>
      </c>
      <c r="AY259" s="319"/>
      <c r="AZ259" s="319"/>
      <c r="BA259" s="200"/>
      <c r="BB259" s="200"/>
      <c r="BC259" s="200"/>
      <c r="BD259" s="200"/>
      <c r="BE259" s="200"/>
      <c r="BF259" s="200"/>
      <c r="BG259" s="200"/>
      <c r="BJ259" s="319" t="s">
        <v>923</v>
      </c>
      <c r="BK259" s="319"/>
      <c r="BL259" s="319"/>
      <c r="BM259" s="200"/>
      <c r="BN259" s="200"/>
      <c r="BO259" s="200"/>
      <c r="BP259" s="200"/>
      <c r="BQ259" s="200"/>
      <c r="BR259" s="200"/>
      <c r="BS259" s="200"/>
      <c r="BV259" s="319" t="s">
        <v>923</v>
      </c>
      <c r="BW259" s="319"/>
      <c r="BX259" s="319"/>
      <c r="BY259" s="200"/>
      <c r="BZ259" s="200"/>
      <c r="CA259" s="200"/>
      <c r="CB259" s="200"/>
      <c r="CC259" s="200"/>
      <c r="CD259" s="200"/>
      <c r="CE259" s="200"/>
      <c r="CH259" s="319" t="s">
        <v>923</v>
      </c>
      <c r="CI259" s="319"/>
      <c r="CJ259" s="319"/>
      <c r="CK259" s="200"/>
      <c r="CL259" s="200"/>
      <c r="CM259" s="200"/>
      <c r="CN259" s="200"/>
      <c r="CO259" s="200"/>
      <c r="CP259" s="200"/>
      <c r="CQ259" s="200"/>
      <c r="CT259" s="319" t="s">
        <v>923</v>
      </c>
      <c r="CU259" s="319"/>
      <c r="CV259" s="319"/>
      <c r="CW259" s="200"/>
      <c r="CX259" s="200"/>
      <c r="CY259" s="200"/>
      <c r="CZ259" s="200"/>
      <c r="DA259" s="200"/>
      <c r="DB259" s="200"/>
      <c r="DC259" s="200"/>
      <c r="DF259"/>
      <c r="DG259"/>
      <c r="DH259"/>
      <c r="DI259"/>
      <c r="DJ259"/>
      <c r="DK259"/>
      <c r="DL259"/>
      <c r="DM259"/>
      <c r="DN259"/>
      <c r="DO259"/>
      <c r="DR259"/>
      <c r="DS259"/>
      <c r="DT259"/>
      <c r="DU259"/>
      <c r="DV259"/>
      <c r="DW259"/>
      <c r="DX259"/>
      <c r="DY259"/>
      <c r="DZ259"/>
      <c r="EA259"/>
    </row>
    <row r="260" spans="2:131" s="181" customFormat="1" ht="6" customHeight="1">
      <c r="B260" s="197"/>
      <c r="C260" s="197"/>
      <c r="D260" s="197"/>
      <c r="N260" s="197"/>
      <c r="O260" s="197"/>
      <c r="P260" s="197"/>
      <c r="Z260" s="197"/>
      <c r="AA260" s="197"/>
      <c r="AB260" s="197"/>
      <c r="AL260" s="197"/>
      <c r="AM260" s="197"/>
      <c r="AN260" s="197"/>
      <c r="AX260" s="197"/>
      <c r="AY260" s="197"/>
      <c r="AZ260" s="197"/>
      <c r="BJ260" s="197"/>
      <c r="BK260" s="197"/>
      <c r="BL260" s="197"/>
      <c r="BV260" s="197"/>
      <c r="BW260" s="197"/>
      <c r="BX260" s="197"/>
      <c r="CH260" s="197"/>
      <c r="CI260" s="197"/>
      <c r="CJ260" s="197"/>
      <c r="CT260" s="197"/>
      <c r="CU260" s="197"/>
      <c r="CV260" s="197"/>
      <c r="DF260"/>
      <c r="DG260"/>
      <c r="DH260"/>
      <c r="DI260"/>
      <c r="DJ260"/>
      <c r="DK260"/>
      <c r="DL260"/>
      <c r="DM260"/>
      <c r="DN260"/>
      <c r="DO260"/>
      <c r="DR260"/>
      <c r="DS260"/>
      <c r="DT260"/>
      <c r="DU260"/>
      <c r="DV260"/>
      <c r="DW260"/>
      <c r="DX260"/>
      <c r="DY260"/>
      <c r="DZ260"/>
      <c r="EA260"/>
    </row>
    <row r="261" spans="2:131" s="179" customFormat="1" ht="21.75" customHeight="1">
      <c r="B261" s="319" t="s">
        <v>924</v>
      </c>
      <c r="C261" s="319"/>
      <c r="D261" s="319"/>
      <c r="E261" s="200"/>
      <c r="F261" s="200"/>
      <c r="G261" s="200"/>
      <c r="H261" s="320"/>
      <c r="I261" s="320"/>
      <c r="J261" s="320"/>
      <c r="K261" s="320"/>
      <c r="N261" s="319" t="s">
        <v>924</v>
      </c>
      <c r="O261" s="319"/>
      <c r="P261" s="319"/>
      <c r="Q261" s="200"/>
      <c r="R261" s="200"/>
      <c r="S261" s="200"/>
      <c r="T261" s="320"/>
      <c r="U261" s="320"/>
      <c r="V261" s="320"/>
      <c r="W261" s="320"/>
      <c r="Z261" s="319" t="s">
        <v>924</v>
      </c>
      <c r="AA261" s="319"/>
      <c r="AB261" s="319"/>
      <c r="AC261" s="200"/>
      <c r="AD261" s="200"/>
      <c r="AE261" s="200"/>
      <c r="AF261" s="320"/>
      <c r="AG261" s="320"/>
      <c r="AH261" s="320"/>
      <c r="AI261" s="320"/>
      <c r="AL261" s="319" t="s">
        <v>924</v>
      </c>
      <c r="AM261" s="319"/>
      <c r="AN261" s="319"/>
      <c r="AO261" s="200"/>
      <c r="AP261" s="200"/>
      <c r="AQ261" s="200"/>
      <c r="AR261" s="320"/>
      <c r="AS261" s="320"/>
      <c r="AT261" s="320"/>
      <c r="AU261" s="320"/>
      <c r="AX261" s="319" t="s">
        <v>924</v>
      </c>
      <c r="AY261" s="319"/>
      <c r="AZ261" s="319"/>
      <c r="BA261" s="200"/>
      <c r="BB261" s="200"/>
      <c r="BC261" s="200"/>
      <c r="BD261" s="320"/>
      <c r="BE261" s="320"/>
      <c r="BF261" s="320"/>
      <c r="BG261" s="320"/>
      <c r="BJ261" s="319" t="s">
        <v>924</v>
      </c>
      <c r="BK261" s="319"/>
      <c r="BL261" s="319"/>
      <c r="BM261" s="200"/>
      <c r="BN261" s="200"/>
      <c r="BO261" s="200"/>
      <c r="BP261" s="320"/>
      <c r="BQ261" s="320"/>
      <c r="BR261" s="320"/>
      <c r="BS261" s="320"/>
      <c r="BV261" s="319" t="s">
        <v>924</v>
      </c>
      <c r="BW261" s="319"/>
      <c r="BX261" s="319"/>
      <c r="BY261" s="200"/>
      <c r="BZ261" s="200"/>
      <c r="CA261" s="200"/>
      <c r="CB261" s="320"/>
      <c r="CC261" s="320"/>
      <c r="CD261" s="320"/>
      <c r="CE261" s="320"/>
      <c r="CH261" s="319" t="s">
        <v>924</v>
      </c>
      <c r="CI261" s="319"/>
      <c r="CJ261" s="319"/>
      <c r="CK261" s="200"/>
      <c r="CL261" s="200"/>
      <c r="CM261" s="200"/>
      <c r="CN261" s="320"/>
      <c r="CO261" s="320"/>
      <c r="CP261" s="320"/>
      <c r="CQ261" s="320"/>
      <c r="CT261" s="319" t="s">
        <v>924</v>
      </c>
      <c r="CU261" s="319"/>
      <c r="CV261" s="319"/>
      <c r="CW261" s="200"/>
      <c r="CX261" s="200"/>
      <c r="CY261" s="200"/>
      <c r="CZ261" s="320"/>
      <c r="DA261" s="320"/>
      <c r="DB261" s="320"/>
      <c r="DC261" s="320"/>
      <c r="DF261"/>
      <c r="DG261"/>
      <c r="DH261"/>
      <c r="DI261"/>
      <c r="DJ261"/>
      <c r="DK261"/>
      <c r="DL261"/>
      <c r="DM261"/>
      <c r="DN261"/>
      <c r="DO261"/>
      <c r="DR261"/>
      <c r="DS261"/>
      <c r="DT261"/>
      <c r="DU261"/>
      <c r="DV261"/>
      <c r="DW261"/>
      <c r="DX261"/>
      <c r="DY261"/>
      <c r="DZ261"/>
      <c r="EA261"/>
    </row>
    <row r="262" spans="2:131" s="179" customFormat="1" ht="21.75" customHeight="1">
      <c r="B262" s="319" t="s">
        <v>925</v>
      </c>
      <c r="C262" s="319"/>
      <c r="D262" s="319"/>
      <c r="E262" s="200"/>
      <c r="F262" s="200"/>
      <c r="G262" s="200"/>
      <c r="H262" s="320"/>
      <c r="I262" s="320"/>
      <c r="J262" s="320"/>
      <c r="K262" s="320"/>
      <c r="N262" s="319" t="s">
        <v>925</v>
      </c>
      <c r="O262" s="319"/>
      <c r="P262" s="319"/>
      <c r="Q262" s="200"/>
      <c r="R262" s="200"/>
      <c r="S262" s="200"/>
      <c r="T262" s="320"/>
      <c r="U262" s="320"/>
      <c r="V262" s="320"/>
      <c r="W262" s="320"/>
      <c r="Z262" s="319" t="s">
        <v>925</v>
      </c>
      <c r="AA262" s="319"/>
      <c r="AB262" s="319"/>
      <c r="AC262" s="200"/>
      <c r="AD262" s="200"/>
      <c r="AE262" s="200"/>
      <c r="AF262" s="320"/>
      <c r="AG262" s="320"/>
      <c r="AH262" s="320"/>
      <c r="AI262" s="320"/>
      <c r="AL262" s="319" t="s">
        <v>925</v>
      </c>
      <c r="AM262" s="319"/>
      <c r="AN262" s="319"/>
      <c r="AO262" s="200"/>
      <c r="AP262" s="200"/>
      <c r="AQ262" s="200"/>
      <c r="AR262" s="320"/>
      <c r="AS262" s="320"/>
      <c r="AT262" s="320"/>
      <c r="AU262" s="320"/>
      <c r="AX262" s="319" t="s">
        <v>925</v>
      </c>
      <c r="AY262" s="319"/>
      <c r="AZ262" s="319"/>
      <c r="BA262" s="200"/>
      <c r="BB262" s="200"/>
      <c r="BC262" s="200"/>
      <c r="BD262" s="320"/>
      <c r="BE262" s="320"/>
      <c r="BF262" s="320"/>
      <c r="BG262" s="320"/>
      <c r="BJ262" s="319" t="s">
        <v>925</v>
      </c>
      <c r="BK262" s="319"/>
      <c r="BL262" s="319"/>
      <c r="BM262" s="200"/>
      <c r="BN262" s="200"/>
      <c r="BO262" s="200"/>
      <c r="BP262" s="320"/>
      <c r="BQ262" s="320"/>
      <c r="BR262" s="320"/>
      <c r="BS262" s="320"/>
      <c r="BV262" s="319" t="s">
        <v>925</v>
      </c>
      <c r="BW262" s="319"/>
      <c r="BX262" s="319"/>
      <c r="BY262" s="200"/>
      <c r="BZ262" s="200"/>
      <c r="CA262" s="200"/>
      <c r="CB262" s="320"/>
      <c r="CC262" s="320"/>
      <c r="CD262" s="320"/>
      <c r="CE262" s="320"/>
      <c r="CH262" s="319" t="s">
        <v>925</v>
      </c>
      <c r="CI262" s="319"/>
      <c r="CJ262" s="319"/>
      <c r="CK262" s="200"/>
      <c r="CL262" s="200"/>
      <c r="CM262" s="200"/>
      <c r="CN262" s="320"/>
      <c r="CO262" s="320"/>
      <c r="CP262" s="320"/>
      <c r="CQ262" s="320"/>
      <c r="CT262" s="319" t="s">
        <v>925</v>
      </c>
      <c r="CU262" s="319"/>
      <c r="CV262" s="319"/>
      <c r="CW262" s="200"/>
      <c r="CX262" s="200"/>
      <c r="CY262" s="200"/>
      <c r="CZ262" s="320"/>
      <c r="DA262" s="320"/>
      <c r="DB262" s="320"/>
      <c r="DC262" s="320"/>
      <c r="DF262"/>
      <c r="DG262"/>
      <c r="DH262"/>
      <c r="DI262"/>
      <c r="DJ262"/>
      <c r="DK262"/>
      <c r="DL262"/>
      <c r="DM262"/>
      <c r="DN262"/>
      <c r="DO262"/>
      <c r="DR262"/>
      <c r="DS262"/>
      <c r="DT262"/>
      <c r="DU262"/>
      <c r="DV262"/>
      <c r="DW262"/>
      <c r="DX262"/>
      <c r="DY262"/>
      <c r="DZ262"/>
      <c r="EA262"/>
    </row>
    <row r="263" spans="2:131" s="202" customFormat="1" ht="6" customHeight="1">
      <c r="B263" s="201"/>
      <c r="C263" s="201"/>
      <c r="D263" s="201"/>
      <c r="H263" s="201"/>
      <c r="I263" s="201"/>
      <c r="J263" s="201"/>
      <c r="K263" s="201"/>
      <c r="N263" s="201"/>
      <c r="O263" s="201"/>
      <c r="P263" s="201"/>
      <c r="T263" s="201"/>
      <c r="U263" s="201"/>
      <c r="V263" s="201"/>
      <c r="W263" s="201"/>
      <c r="Z263" s="201"/>
      <c r="AA263" s="201"/>
      <c r="AB263" s="201"/>
      <c r="AF263" s="201"/>
      <c r="AG263" s="201"/>
      <c r="AH263" s="201"/>
      <c r="AI263" s="201"/>
      <c r="AL263" s="201"/>
      <c r="AM263" s="201"/>
      <c r="AN263" s="201"/>
      <c r="AR263" s="201"/>
      <c r="AS263" s="201"/>
      <c r="AT263" s="201"/>
      <c r="AU263" s="201"/>
      <c r="AX263" s="201"/>
      <c r="AY263" s="201"/>
      <c r="AZ263" s="201"/>
      <c r="BD263" s="201"/>
      <c r="BE263" s="201"/>
      <c r="BF263" s="201"/>
      <c r="BG263" s="201"/>
      <c r="BJ263" s="201"/>
      <c r="BK263" s="201"/>
      <c r="BL263" s="201"/>
      <c r="BP263" s="201"/>
      <c r="BQ263" s="201"/>
      <c r="BR263" s="201"/>
      <c r="BS263" s="201"/>
      <c r="BV263" s="201"/>
      <c r="BW263" s="201"/>
      <c r="BX263" s="201"/>
      <c r="CB263" s="201"/>
      <c r="CC263" s="201"/>
      <c r="CD263" s="201"/>
      <c r="CE263" s="201"/>
      <c r="CH263" s="201"/>
      <c r="CI263" s="201"/>
      <c r="CJ263" s="201"/>
      <c r="CN263" s="201"/>
      <c r="CO263" s="201"/>
      <c r="CP263" s="201"/>
      <c r="CQ263" s="201"/>
      <c r="CT263" s="201"/>
      <c r="CU263" s="201"/>
      <c r="CV263" s="201"/>
      <c r="CZ263" s="201"/>
      <c r="DA263" s="201"/>
      <c r="DB263" s="201"/>
      <c r="DC263" s="201"/>
      <c r="DF263"/>
      <c r="DG263"/>
      <c r="DH263"/>
      <c r="DI263"/>
      <c r="DJ263"/>
      <c r="DK263"/>
      <c r="DL263"/>
      <c r="DM263"/>
      <c r="DN263"/>
      <c r="DO263"/>
      <c r="DR263"/>
      <c r="DS263"/>
      <c r="DT263"/>
      <c r="DU263"/>
      <c r="DV263"/>
      <c r="DW263"/>
      <c r="DX263"/>
      <c r="DY263"/>
      <c r="DZ263"/>
      <c r="EA263"/>
    </row>
    <row r="264" spans="2:131" ht="12.75" customHeight="1">
      <c r="B264" s="321" t="s">
        <v>926</v>
      </c>
      <c r="C264" s="321"/>
      <c r="D264" s="321"/>
      <c r="E264" s="322"/>
      <c r="F264" s="322"/>
      <c r="G264" s="322"/>
      <c r="H264" s="322"/>
      <c r="I264" s="322"/>
      <c r="J264" s="322"/>
      <c r="K264" s="322"/>
      <c r="N264" s="321" t="s">
        <v>926</v>
      </c>
      <c r="O264" s="321"/>
      <c r="P264" s="321"/>
      <c r="Q264" s="322"/>
      <c r="R264" s="322"/>
      <c r="S264" s="322"/>
      <c r="T264" s="322"/>
      <c r="U264" s="322"/>
      <c r="V264" s="322"/>
      <c r="W264" s="322"/>
      <c r="Z264" s="321" t="s">
        <v>926</v>
      </c>
      <c r="AA264" s="321"/>
      <c r="AB264" s="321"/>
      <c r="AC264" s="322"/>
      <c r="AD264" s="322"/>
      <c r="AE264" s="322"/>
      <c r="AF264" s="322"/>
      <c r="AG264" s="322"/>
      <c r="AH264" s="322"/>
      <c r="AI264" s="322"/>
      <c r="AL264" s="321" t="s">
        <v>926</v>
      </c>
      <c r="AM264" s="321"/>
      <c r="AN264" s="321"/>
      <c r="AO264" s="322"/>
      <c r="AP264" s="322"/>
      <c r="AQ264" s="322"/>
      <c r="AR264" s="322"/>
      <c r="AS264" s="322"/>
      <c r="AT264" s="322"/>
      <c r="AU264" s="322"/>
      <c r="AX264" s="321" t="s">
        <v>926</v>
      </c>
      <c r="AY264" s="321"/>
      <c r="AZ264" s="321"/>
      <c r="BA264" s="322"/>
      <c r="BB264" s="322"/>
      <c r="BC264" s="322"/>
      <c r="BD264" s="322"/>
      <c r="BE264" s="322"/>
      <c r="BF264" s="322"/>
      <c r="BG264" s="322"/>
      <c r="BJ264" s="321" t="s">
        <v>926</v>
      </c>
      <c r="BK264" s="321"/>
      <c r="BL264" s="321"/>
      <c r="BM264" s="322"/>
      <c r="BN264" s="322"/>
      <c r="BO264" s="322"/>
      <c r="BP264" s="322"/>
      <c r="BQ264" s="322"/>
      <c r="BR264" s="322"/>
      <c r="BS264" s="322"/>
      <c r="BV264" s="321" t="s">
        <v>926</v>
      </c>
      <c r="BW264" s="321"/>
      <c r="BX264" s="321"/>
      <c r="BY264" s="322"/>
      <c r="BZ264" s="322"/>
      <c r="CA264" s="322"/>
      <c r="CB264" s="322"/>
      <c r="CC264" s="322"/>
      <c r="CD264" s="322"/>
      <c r="CE264" s="322"/>
      <c r="CH264" s="321" t="s">
        <v>926</v>
      </c>
      <c r="CI264" s="321"/>
      <c r="CJ264" s="321"/>
      <c r="CK264" s="322"/>
      <c r="CL264" s="322"/>
      <c r="CM264" s="322"/>
      <c r="CN264" s="322"/>
      <c r="CO264" s="322"/>
      <c r="CP264" s="322"/>
      <c r="CQ264" s="322"/>
      <c r="CT264" s="321" t="s">
        <v>926</v>
      </c>
      <c r="CU264" s="321"/>
      <c r="CV264" s="321"/>
      <c r="CW264" s="322"/>
      <c r="CX264" s="322"/>
      <c r="CY264" s="322"/>
      <c r="CZ264" s="322"/>
      <c r="DA264" s="322"/>
      <c r="DB264" s="322"/>
      <c r="DC264" s="322"/>
      <c r="DF264"/>
      <c r="DG264"/>
      <c r="DH264"/>
      <c r="DI264"/>
      <c r="DJ264"/>
      <c r="DK264"/>
      <c r="DL264"/>
      <c r="DM264"/>
      <c r="DN264"/>
      <c r="DO264"/>
      <c r="DR264"/>
      <c r="DS264"/>
      <c r="DT264"/>
      <c r="DU264"/>
      <c r="DV264"/>
      <c r="DW264"/>
      <c r="DX264"/>
      <c r="DY264"/>
      <c r="DZ264"/>
      <c r="EA264"/>
    </row>
    <row r="265" spans="2:131" ht="12.75" customHeight="1">
      <c r="B265" s="321"/>
      <c r="C265" s="321"/>
      <c r="D265" s="321"/>
      <c r="E265" s="322"/>
      <c r="F265" s="322"/>
      <c r="G265" s="322"/>
      <c r="H265" s="322"/>
      <c r="I265" s="322"/>
      <c r="J265" s="322"/>
      <c r="K265" s="322"/>
      <c r="N265" s="321"/>
      <c r="O265" s="321"/>
      <c r="P265" s="321"/>
      <c r="Q265" s="322"/>
      <c r="R265" s="322"/>
      <c r="S265" s="322"/>
      <c r="T265" s="322"/>
      <c r="U265" s="322"/>
      <c r="V265" s="322"/>
      <c r="W265" s="322"/>
      <c r="Z265" s="321"/>
      <c r="AA265" s="321"/>
      <c r="AB265" s="321"/>
      <c r="AC265" s="322"/>
      <c r="AD265" s="322"/>
      <c r="AE265" s="322"/>
      <c r="AF265" s="322"/>
      <c r="AG265" s="322"/>
      <c r="AH265" s="322"/>
      <c r="AI265" s="322"/>
      <c r="AL265" s="321"/>
      <c r="AM265" s="321"/>
      <c r="AN265" s="321"/>
      <c r="AO265" s="322"/>
      <c r="AP265" s="322"/>
      <c r="AQ265" s="322"/>
      <c r="AR265" s="322"/>
      <c r="AS265" s="322"/>
      <c r="AT265" s="322"/>
      <c r="AU265" s="322"/>
      <c r="AX265" s="321"/>
      <c r="AY265" s="321"/>
      <c r="AZ265" s="321"/>
      <c r="BA265" s="322"/>
      <c r="BB265" s="322"/>
      <c r="BC265" s="322"/>
      <c r="BD265" s="322"/>
      <c r="BE265" s="322"/>
      <c r="BF265" s="322"/>
      <c r="BG265" s="322"/>
      <c r="BJ265" s="321"/>
      <c r="BK265" s="321"/>
      <c r="BL265" s="321"/>
      <c r="BM265" s="322"/>
      <c r="BN265" s="322"/>
      <c r="BO265" s="322"/>
      <c r="BP265" s="322"/>
      <c r="BQ265" s="322"/>
      <c r="BR265" s="322"/>
      <c r="BS265" s="322"/>
      <c r="BV265" s="321"/>
      <c r="BW265" s="321"/>
      <c r="BX265" s="321"/>
      <c r="BY265" s="322"/>
      <c r="BZ265" s="322"/>
      <c r="CA265" s="322"/>
      <c r="CB265" s="322"/>
      <c r="CC265" s="322"/>
      <c r="CD265" s="322"/>
      <c r="CE265" s="322"/>
      <c r="CH265" s="321"/>
      <c r="CI265" s="321"/>
      <c r="CJ265" s="321"/>
      <c r="CK265" s="322"/>
      <c r="CL265" s="322"/>
      <c r="CM265" s="322"/>
      <c r="CN265" s="322"/>
      <c r="CO265" s="322"/>
      <c r="CP265" s="322"/>
      <c r="CQ265" s="322"/>
      <c r="CT265" s="321"/>
      <c r="CU265" s="321"/>
      <c r="CV265" s="321"/>
      <c r="CW265" s="322"/>
      <c r="CX265" s="322"/>
      <c r="CY265" s="322"/>
      <c r="CZ265" s="322"/>
      <c r="DA265" s="322"/>
      <c r="DB265" s="322"/>
      <c r="DC265" s="322"/>
      <c r="DF265"/>
      <c r="DG265"/>
      <c r="DH265"/>
      <c r="DI265"/>
      <c r="DJ265"/>
      <c r="DK265"/>
      <c r="DL265"/>
      <c r="DM265"/>
      <c r="DN265"/>
      <c r="DO265"/>
      <c r="DR265"/>
      <c r="DS265"/>
      <c r="DT265"/>
      <c r="DU265"/>
      <c r="DV265"/>
      <c r="DW265"/>
      <c r="DX265"/>
      <c r="DY265"/>
      <c r="DZ265"/>
      <c r="EA265"/>
    </row>
    <row r="266" spans="2:131" ht="12.75" customHeight="1">
      <c r="B266" s="321"/>
      <c r="C266" s="321"/>
      <c r="D266" s="321"/>
      <c r="E266" s="322"/>
      <c r="F266" s="322"/>
      <c r="G266" s="322"/>
      <c r="H266" s="322"/>
      <c r="I266" s="322"/>
      <c r="J266" s="322"/>
      <c r="K266" s="322"/>
      <c r="N266" s="321"/>
      <c r="O266" s="321"/>
      <c r="P266" s="321"/>
      <c r="Q266" s="322"/>
      <c r="R266" s="322"/>
      <c r="S266" s="322"/>
      <c r="T266" s="322"/>
      <c r="U266" s="322"/>
      <c r="V266" s="322"/>
      <c r="W266" s="322"/>
      <c r="Z266" s="321"/>
      <c r="AA266" s="321"/>
      <c r="AB266" s="321"/>
      <c r="AC266" s="322"/>
      <c r="AD266" s="322"/>
      <c r="AE266" s="322"/>
      <c r="AF266" s="322"/>
      <c r="AG266" s="322"/>
      <c r="AH266" s="322"/>
      <c r="AI266" s="322"/>
      <c r="AL266" s="321"/>
      <c r="AM266" s="321"/>
      <c r="AN266" s="321"/>
      <c r="AO266" s="322"/>
      <c r="AP266" s="322"/>
      <c r="AQ266" s="322"/>
      <c r="AR266" s="322"/>
      <c r="AS266" s="322"/>
      <c r="AT266" s="322"/>
      <c r="AU266" s="322"/>
      <c r="AX266" s="321"/>
      <c r="AY266" s="321"/>
      <c r="AZ266" s="321"/>
      <c r="BA266" s="322"/>
      <c r="BB266" s="322"/>
      <c r="BC266" s="322"/>
      <c r="BD266" s="322"/>
      <c r="BE266" s="322"/>
      <c r="BF266" s="322"/>
      <c r="BG266" s="322"/>
      <c r="BJ266" s="321"/>
      <c r="BK266" s="321"/>
      <c r="BL266" s="321"/>
      <c r="BM266" s="322"/>
      <c r="BN266" s="322"/>
      <c r="BO266" s="322"/>
      <c r="BP266" s="322"/>
      <c r="BQ266" s="322"/>
      <c r="BR266" s="322"/>
      <c r="BS266" s="322"/>
      <c r="BV266" s="321"/>
      <c r="BW266" s="321"/>
      <c r="BX266" s="321"/>
      <c r="BY266" s="322"/>
      <c r="BZ266" s="322"/>
      <c r="CA266" s="322"/>
      <c r="CB266" s="322"/>
      <c r="CC266" s="322"/>
      <c r="CD266" s="322"/>
      <c r="CE266" s="322"/>
      <c r="CH266" s="321"/>
      <c r="CI266" s="321"/>
      <c r="CJ266" s="321"/>
      <c r="CK266" s="322"/>
      <c r="CL266" s="322"/>
      <c r="CM266" s="322"/>
      <c r="CN266" s="322"/>
      <c r="CO266" s="322"/>
      <c r="CP266" s="322"/>
      <c r="CQ266" s="322"/>
      <c r="CT266" s="321"/>
      <c r="CU266" s="321"/>
      <c r="CV266" s="321"/>
      <c r="CW266" s="322"/>
      <c r="CX266" s="322"/>
      <c r="CY266" s="322"/>
      <c r="CZ266" s="322"/>
      <c r="DA266" s="322"/>
      <c r="DB266" s="322"/>
      <c r="DC266" s="322"/>
      <c r="DF266"/>
      <c r="DG266"/>
      <c r="DH266"/>
      <c r="DI266"/>
      <c r="DJ266"/>
      <c r="DK266"/>
      <c r="DL266"/>
      <c r="DM266"/>
      <c r="DN266"/>
      <c r="DO266"/>
      <c r="DR266"/>
      <c r="DS266"/>
      <c r="DT266"/>
      <c r="DU266"/>
      <c r="DV266"/>
      <c r="DW266"/>
      <c r="DX266"/>
      <c r="DY266"/>
      <c r="DZ266"/>
      <c r="EA266"/>
    </row>
    <row r="267" spans="2:131" ht="12.75" customHeight="1">
      <c r="B267" s="321"/>
      <c r="C267" s="321"/>
      <c r="D267" s="321"/>
      <c r="E267" s="322"/>
      <c r="F267" s="322"/>
      <c r="G267" s="322"/>
      <c r="H267" s="322"/>
      <c r="I267" s="322"/>
      <c r="J267" s="322"/>
      <c r="K267" s="322"/>
      <c r="N267" s="321"/>
      <c r="O267" s="321"/>
      <c r="P267" s="321"/>
      <c r="Q267" s="322"/>
      <c r="R267" s="322"/>
      <c r="S267" s="322"/>
      <c r="T267" s="322"/>
      <c r="U267" s="322"/>
      <c r="V267" s="322"/>
      <c r="W267" s="322"/>
      <c r="Z267" s="321"/>
      <c r="AA267" s="321"/>
      <c r="AB267" s="321"/>
      <c r="AC267" s="322"/>
      <c r="AD267" s="322"/>
      <c r="AE267" s="322"/>
      <c r="AF267" s="322"/>
      <c r="AG267" s="322"/>
      <c r="AH267" s="322"/>
      <c r="AI267" s="322"/>
      <c r="AL267" s="321"/>
      <c r="AM267" s="321"/>
      <c r="AN267" s="321"/>
      <c r="AO267" s="322"/>
      <c r="AP267" s="322"/>
      <c r="AQ267" s="322"/>
      <c r="AR267" s="322"/>
      <c r="AS267" s="322"/>
      <c r="AT267" s="322"/>
      <c r="AU267" s="322"/>
      <c r="AX267" s="321"/>
      <c r="AY267" s="321"/>
      <c r="AZ267" s="321"/>
      <c r="BA267" s="322"/>
      <c r="BB267" s="322"/>
      <c r="BC267" s="322"/>
      <c r="BD267" s="322"/>
      <c r="BE267" s="322"/>
      <c r="BF267" s="322"/>
      <c r="BG267" s="322"/>
      <c r="BJ267" s="321"/>
      <c r="BK267" s="321"/>
      <c r="BL267" s="321"/>
      <c r="BM267" s="322"/>
      <c r="BN267" s="322"/>
      <c r="BO267" s="322"/>
      <c r="BP267" s="322"/>
      <c r="BQ267" s="322"/>
      <c r="BR267" s="322"/>
      <c r="BS267" s="322"/>
      <c r="BV267" s="321"/>
      <c r="BW267" s="321"/>
      <c r="BX267" s="321"/>
      <c r="BY267" s="322"/>
      <c r="BZ267" s="322"/>
      <c r="CA267" s="322"/>
      <c r="CB267" s="322"/>
      <c r="CC267" s="322"/>
      <c r="CD267" s="322"/>
      <c r="CE267" s="322"/>
      <c r="CH267" s="321"/>
      <c r="CI267" s="321"/>
      <c r="CJ267" s="321"/>
      <c r="CK267" s="322"/>
      <c r="CL267" s="322"/>
      <c r="CM267" s="322"/>
      <c r="CN267" s="322"/>
      <c r="CO267" s="322"/>
      <c r="CP267" s="322"/>
      <c r="CQ267" s="322"/>
      <c r="CT267" s="321"/>
      <c r="CU267" s="321"/>
      <c r="CV267" s="321"/>
      <c r="CW267" s="322"/>
      <c r="CX267" s="322"/>
      <c r="CY267" s="322"/>
      <c r="CZ267" s="322"/>
      <c r="DA267" s="322"/>
      <c r="DB267" s="322"/>
      <c r="DC267" s="322"/>
      <c r="DF267"/>
      <c r="DG267"/>
      <c r="DH267"/>
      <c r="DI267"/>
      <c r="DJ267"/>
      <c r="DK267"/>
      <c r="DL267"/>
      <c r="DM267"/>
      <c r="DN267"/>
      <c r="DO267"/>
      <c r="DR267"/>
      <c r="DS267"/>
      <c r="DT267"/>
      <c r="DU267"/>
      <c r="DV267"/>
      <c r="DW267"/>
      <c r="DX267"/>
      <c r="DY267"/>
      <c r="DZ267"/>
      <c r="EA267"/>
    </row>
    <row r="268" spans="2:131" ht="5.25" customHeight="1">
      <c r="DF268"/>
      <c r="DG268"/>
      <c r="DH268"/>
      <c r="DI268"/>
      <c r="DJ268"/>
      <c r="DK268"/>
      <c r="DL268"/>
      <c r="DM268"/>
      <c r="DN268"/>
      <c r="DO268"/>
      <c r="DR268"/>
      <c r="DS268"/>
      <c r="DT268"/>
      <c r="DU268"/>
      <c r="DV268"/>
      <c r="DW268"/>
      <c r="DX268"/>
      <c r="DY268"/>
      <c r="DZ268"/>
      <c r="EA268"/>
    </row>
    <row r="269" spans="2:131" ht="18.75" customHeight="1">
      <c r="E269" s="323" t="s">
        <v>927</v>
      </c>
      <c r="F269" s="323"/>
      <c r="G269" s="324"/>
      <c r="H269" s="324"/>
      <c r="I269" s="324"/>
      <c r="Q269" s="323" t="s">
        <v>927</v>
      </c>
      <c r="R269" s="323"/>
      <c r="S269" s="324"/>
      <c r="T269" s="324"/>
      <c r="U269" s="324"/>
      <c r="AC269" s="323" t="s">
        <v>927</v>
      </c>
      <c r="AD269" s="323"/>
      <c r="AE269" s="324"/>
      <c r="AF269" s="324"/>
      <c r="AG269" s="324"/>
      <c r="AO269" s="323" t="s">
        <v>927</v>
      </c>
      <c r="AP269" s="323"/>
      <c r="AQ269" s="324"/>
      <c r="AR269" s="324"/>
      <c r="AS269" s="324"/>
      <c r="BA269" s="323" t="s">
        <v>927</v>
      </c>
      <c r="BB269" s="323"/>
      <c r="BC269" s="324"/>
      <c r="BD269" s="324"/>
      <c r="BE269" s="324"/>
      <c r="BM269" s="323" t="s">
        <v>927</v>
      </c>
      <c r="BN269" s="323"/>
      <c r="BO269" s="324"/>
      <c r="BP269" s="324"/>
      <c r="BQ269" s="324"/>
      <c r="BY269" s="323" t="s">
        <v>927</v>
      </c>
      <c r="BZ269" s="323"/>
      <c r="CA269" s="324"/>
      <c r="CB269" s="324"/>
      <c r="CC269" s="324"/>
      <c r="CK269" s="323" t="s">
        <v>927</v>
      </c>
      <c r="CL269" s="323"/>
      <c r="CM269" s="324"/>
      <c r="CN269" s="324"/>
      <c r="CO269" s="324"/>
      <c r="CW269" s="323" t="s">
        <v>927</v>
      </c>
      <c r="CX269" s="323"/>
      <c r="CY269" s="324"/>
      <c r="CZ269" s="324"/>
      <c r="DA269" s="324"/>
      <c r="DF269"/>
      <c r="DG269"/>
      <c r="DH269"/>
      <c r="DI269"/>
      <c r="DJ269"/>
      <c r="DK269"/>
      <c r="DL269"/>
      <c r="DM269"/>
      <c r="DN269"/>
      <c r="DO269"/>
      <c r="DR269"/>
      <c r="DS269"/>
      <c r="DT269"/>
      <c r="DU269"/>
      <c r="DV269"/>
      <c r="DW269"/>
      <c r="DX269"/>
      <c r="DY269"/>
      <c r="DZ269"/>
      <c r="EA269"/>
    </row>
    <row r="270" spans="2:131" ht="18.75" customHeight="1">
      <c r="E270" s="323" t="s">
        <v>928</v>
      </c>
      <c r="F270" s="323"/>
      <c r="G270" s="325"/>
      <c r="H270" s="325"/>
      <c r="I270" s="325"/>
      <c r="Q270" s="323" t="s">
        <v>928</v>
      </c>
      <c r="R270" s="323"/>
      <c r="S270" s="325"/>
      <c r="T270" s="325"/>
      <c r="U270" s="325"/>
      <c r="AC270" s="323" t="s">
        <v>928</v>
      </c>
      <c r="AD270" s="323"/>
      <c r="AE270" s="325"/>
      <c r="AF270" s="325"/>
      <c r="AG270" s="325"/>
      <c r="AO270" s="323" t="s">
        <v>928</v>
      </c>
      <c r="AP270" s="323"/>
      <c r="AQ270" s="325"/>
      <c r="AR270" s="325"/>
      <c r="AS270" s="325"/>
      <c r="BA270" s="323" t="s">
        <v>928</v>
      </c>
      <c r="BB270" s="323"/>
      <c r="BC270" s="325"/>
      <c r="BD270" s="325"/>
      <c r="BE270" s="325"/>
      <c r="BM270" s="323" t="s">
        <v>928</v>
      </c>
      <c r="BN270" s="323"/>
      <c r="BO270" s="325"/>
      <c r="BP270" s="325"/>
      <c r="BQ270" s="325"/>
      <c r="BY270" s="323" t="s">
        <v>928</v>
      </c>
      <c r="BZ270" s="323"/>
      <c r="CA270" s="325"/>
      <c r="CB270" s="325"/>
      <c r="CC270" s="325"/>
      <c r="CK270" s="323" t="s">
        <v>928</v>
      </c>
      <c r="CL270" s="323"/>
      <c r="CM270" s="325"/>
      <c r="CN270" s="325"/>
      <c r="CO270" s="325"/>
      <c r="CW270" s="323" t="s">
        <v>928</v>
      </c>
      <c r="CX270" s="323"/>
      <c r="CY270" s="325"/>
      <c r="CZ270" s="325"/>
      <c r="DA270" s="325"/>
      <c r="DF270"/>
      <c r="DG270"/>
      <c r="DH270"/>
      <c r="DI270"/>
      <c r="DJ270"/>
      <c r="DK270"/>
      <c r="DL270"/>
      <c r="DM270"/>
      <c r="DN270"/>
      <c r="DO270"/>
      <c r="DR270"/>
      <c r="DS270"/>
      <c r="DT270"/>
      <c r="DU270"/>
      <c r="DV270"/>
      <c r="DW270"/>
      <c r="DX270"/>
      <c r="DY270"/>
      <c r="DZ270"/>
      <c r="EA270"/>
    </row>
    <row r="271" spans="2:131" ht="18.75" customHeight="1">
      <c r="E271" s="323" t="s">
        <v>929</v>
      </c>
      <c r="F271" s="323"/>
      <c r="G271" s="325"/>
      <c r="H271" s="325"/>
      <c r="I271" s="325"/>
      <c r="Q271" s="323" t="s">
        <v>929</v>
      </c>
      <c r="R271" s="323"/>
      <c r="S271" s="325"/>
      <c r="T271" s="325"/>
      <c r="U271" s="325"/>
      <c r="AC271" s="323" t="s">
        <v>929</v>
      </c>
      <c r="AD271" s="323"/>
      <c r="AE271" s="325"/>
      <c r="AF271" s="325"/>
      <c r="AG271" s="325"/>
      <c r="AO271" s="323" t="s">
        <v>929</v>
      </c>
      <c r="AP271" s="323"/>
      <c r="AQ271" s="325"/>
      <c r="AR271" s="325"/>
      <c r="AS271" s="325"/>
      <c r="BA271" s="323" t="s">
        <v>929</v>
      </c>
      <c r="BB271" s="323"/>
      <c r="BC271" s="325"/>
      <c r="BD271" s="325"/>
      <c r="BE271" s="325"/>
      <c r="BM271" s="323" t="s">
        <v>929</v>
      </c>
      <c r="BN271" s="323"/>
      <c r="BO271" s="325"/>
      <c r="BP271" s="325"/>
      <c r="BQ271" s="325"/>
      <c r="BY271" s="323" t="s">
        <v>929</v>
      </c>
      <c r="BZ271" s="323"/>
      <c r="CA271" s="325"/>
      <c r="CB271" s="325"/>
      <c r="CC271" s="325"/>
      <c r="CK271" s="323" t="s">
        <v>929</v>
      </c>
      <c r="CL271" s="323"/>
      <c r="CM271" s="325"/>
      <c r="CN271" s="325"/>
      <c r="CO271" s="325"/>
      <c r="CW271" s="323" t="s">
        <v>929</v>
      </c>
      <c r="CX271" s="323"/>
      <c r="CY271" s="325"/>
      <c r="CZ271" s="325"/>
      <c r="DA271" s="325"/>
      <c r="DF271"/>
      <c r="DG271"/>
      <c r="DH271"/>
      <c r="DI271"/>
      <c r="DJ271"/>
      <c r="DK271"/>
      <c r="DL271"/>
      <c r="DM271"/>
      <c r="DN271"/>
      <c r="DO271"/>
      <c r="DR271"/>
      <c r="DS271"/>
      <c r="DT271"/>
      <c r="DU271"/>
      <c r="DV271"/>
      <c r="DW271"/>
      <c r="DX271"/>
      <c r="DY271"/>
      <c r="DZ271"/>
      <c r="EA271"/>
    </row>
    <row r="272" spans="2:131" ht="9.75" customHeight="1">
      <c r="DF272"/>
      <c r="DG272"/>
      <c r="DH272"/>
      <c r="DI272"/>
      <c r="DJ272"/>
      <c r="DK272"/>
      <c r="DL272"/>
      <c r="DM272"/>
      <c r="DN272"/>
      <c r="DO272"/>
      <c r="DR272"/>
      <c r="DS272"/>
      <c r="DT272"/>
      <c r="DU272"/>
      <c r="DV272"/>
      <c r="DW272"/>
      <c r="DX272"/>
      <c r="DY272"/>
      <c r="DZ272"/>
      <c r="EA272"/>
    </row>
    <row r="274" spans="2:132" ht="9.75" customHeight="1"/>
    <row r="275" spans="2:132" s="179" customFormat="1" ht="6" customHeight="1">
      <c r="B275" s="176"/>
      <c r="C275" s="177"/>
      <c r="D275" s="177"/>
      <c r="E275" s="177"/>
      <c r="F275" s="177"/>
      <c r="G275" s="177"/>
      <c r="H275" s="177"/>
      <c r="I275" s="177"/>
      <c r="J275" s="177"/>
      <c r="K275" s="178"/>
      <c r="N275" s="176"/>
      <c r="O275" s="177"/>
      <c r="P275" s="177"/>
      <c r="Q275" s="177"/>
      <c r="R275" s="177"/>
      <c r="S275" s="177"/>
      <c r="T275" s="177"/>
      <c r="U275" s="177"/>
      <c r="V275" s="177"/>
      <c r="W275" s="178"/>
      <c r="Z275" s="176"/>
      <c r="AA275" s="177"/>
      <c r="AB275" s="177"/>
      <c r="AC275" s="177"/>
      <c r="AD275" s="177"/>
      <c r="AE275" s="177"/>
      <c r="AF275" s="177"/>
      <c r="AG275" s="177"/>
      <c r="AH275" s="177"/>
      <c r="AI275" s="178"/>
      <c r="AL275" s="176"/>
      <c r="AM275" s="177"/>
      <c r="AN275" s="177"/>
      <c r="AO275" s="177"/>
      <c r="AP275" s="177"/>
      <c r="AQ275" s="177"/>
      <c r="AR275" s="177"/>
      <c r="AS275" s="177"/>
      <c r="AT275" s="177"/>
      <c r="AU275" s="178"/>
      <c r="AX275" s="176"/>
      <c r="AY275" s="177"/>
      <c r="AZ275" s="177"/>
      <c r="BA275" s="177"/>
      <c r="BB275" s="177"/>
      <c r="BC275" s="177"/>
      <c r="BD275" s="177"/>
      <c r="BE275" s="177"/>
      <c r="BF275" s="177"/>
      <c r="BG275" s="178"/>
      <c r="BJ275" s="176"/>
      <c r="BK275" s="177"/>
      <c r="BL275" s="177"/>
      <c r="BM275" s="177"/>
      <c r="BN275" s="177"/>
      <c r="BO275" s="177"/>
      <c r="BP275" s="177"/>
      <c r="BQ275" s="177"/>
      <c r="BR275" s="177"/>
      <c r="BS275" s="178"/>
      <c r="BV275" s="176"/>
      <c r="BW275" s="177"/>
      <c r="BX275" s="177"/>
      <c r="BY275" s="177"/>
      <c r="BZ275" s="177"/>
      <c r="CA275" s="177"/>
      <c r="CB275" s="177"/>
      <c r="CC275" s="177"/>
      <c r="CD275" s="177"/>
      <c r="CE275" s="178"/>
      <c r="CH275" s="176"/>
      <c r="CI275" s="177"/>
      <c r="CJ275" s="177"/>
      <c r="CK275" s="177"/>
      <c r="CL275" s="177"/>
      <c r="CM275" s="177"/>
      <c r="CN275" s="177"/>
      <c r="CO275" s="177"/>
      <c r="CP275" s="177"/>
      <c r="CQ275" s="178"/>
      <c r="CT275" s="176"/>
      <c r="CU275" s="177"/>
      <c r="CV275" s="177"/>
      <c r="CW275" s="177"/>
      <c r="CX275" s="177"/>
      <c r="CY275" s="177"/>
      <c r="CZ275" s="177"/>
      <c r="DA275" s="177"/>
      <c r="DB275" s="177"/>
      <c r="DC275" s="178"/>
      <c r="DF275"/>
      <c r="DG275"/>
      <c r="DH275"/>
      <c r="DI275"/>
      <c r="DJ275"/>
      <c r="DK275"/>
      <c r="DL275"/>
      <c r="DM275"/>
      <c r="DN275"/>
      <c r="DO275"/>
      <c r="DR275"/>
      <c r="DS275"/>
      <c r="DT275"/>
      <c r="DU275"/>
      <c r="DV275"/>
      <c r="DW275"/>
      <c r="DX275"/>
      <c r="DY275"/>
      <c r="DZ275"/>
      <c r="EA275"/>
    </row>
    <row r="276" spans="2:132" s="179" customFormat="1" ht="18" customHeight="1">
      <c r="B276" s="180"/>
      <c r="C276" s="181"/>
      <c r="D276" s="181"/>
      <c r="E276" s="305" t="s">
        <v>2</v>
      </c>
      <c r="F276" s="305"/>
      <c r="G276" s="305"/>
      <c r="H276" s="305"/>
      <c r="I276" s="182"/>
      <c r="J276" s="182"/>
      <c r="K276" s="183"/>
      <c r="L276" s="182"/>
      <c r="N276" s="180"/>
      <c r="O276" s="181"/>
      <c r="P276" s="181"/>
      <c r="Q276" s="305" t="s">
        <v>2</v>
      </c>
      <c r="R276" s="305"/>
      <c r="S276" s="305"/>
      <c r="T276" s="305"/>
      <c r="U276" s="182"/>
      <c r="V276" s="182"/>
      <c r="W276" s="183"/>
      <c r="X276" s="182"/>
      <c r="Z276" s="180"/>
      <c r="AA276" s="181"/>
      <c r="AB276" s="181"/>
      <c r="AC276" s="305" t="s">
        <v>2</v>
      </c>
      <c r="AD276" s="305"/>
      <c r="AE276" s="305"/>
      <c r="AF276" s="305"/>
      <c r="AG276" s="182"/>
      <c r="AH276" s="182"/>
      <c r="AI276" s="183"/>
      <c r="AJ276" s="182"/>
      <c r="AL276" s="180"/>
      <c r="AM276" s="181"/>
      <c r="AN276" s="181"/>
      <c r="AO276" s="305" t="s">
        <v>2</v>
      </c>
      <c r="AP276" s="305"/>
      <c r="AQ276" s="305"/>
      <c r="AR276" s="305"/>
      <c r="AS276" s="182"/>
      <c r="AT276" s="182"/>
      <c r="AU276" s="183"/>
      <c r="AV276" s="182"/>
      <c r="AX276" s="180"/>
      <c r="AY276" s="181"/>
      <c r="AZ276" s="181"/>
      <c r="BA276" s="305" t="s">
        <v>2</v>
      </c>
      <c r="BB276" s="305"/>
      <c r="BC276" s="305"/>
      <c r="BD276" s="305"/>
      <c r="BE276" s="182"/>
      <c r="BF276" s="182"/>
      <c r="BG276" s="183"/>
      <c r="BH276" s="182"/>
      <c r="BJ276" s="180"/>
      <c r="BK276" s="181"/>
      <c r="BL276" s="181"/>
      <c r="BM276" s="305" t="s">
        <v>2</v>
      </c>
      <c r="BN276" s="305"/>
      <c r="BO276" s="305"/>
      <c r="BP276" s="305"/>
      <c r="BQ276" s="182"/>
      <c r="BR276" s="182"/>
      <c r="BS276" s="183"/>
      <c r="BT276" s="182"/>
      <c r="BV276" s="180"/>
      <c r="BW276" s="181"/>
      <c r="BX276" s="181"/>
      <c r="BY276" s="305" t="s">
        <v>2</v>
      </c>
      <c r="BZ276" s="305"/>
      <c r="CA276" s="305"/>
      <c r="CB276" s="305"/>
      <c r="CC276" s="182"/>
      <c r="CD276" s="182"/>
      <c r="CE276" s="183"/>
      <c r="CF276" s="182"/>
      <c r="CH276" s="180"/>
      <c r="CI276" s="181"/>
      <c r="CJ276" s="181"/>
      <c r="CK276" s="305" t="s">
        <v>2</v>
      </c>
      <c r="CL276" s="305"/>
      <c r="CM276" s="305"/>
      <c r="CN276" s="305"/>
      <c r="CO276" s="182"/>
      <c r="CP276" s="182"/>
      <c r="CQ276" s="183"/>
      <c r="CR276" s="182"/>
      <c r="CT276" s="180"/>
      <c r="CU276" s="181"/>
      <c r="CV276" s="181"/>
      <c r="CW276" s="305" t="s">
        <v>2</v>
      </c>
      <c r="CX276" s="305"/>
      <c r="CY276" s="305"/>
      <c r="CZ276" s="305"/>
      <c r="DA276" s="182"/>
      <c r="DB276" s="182"/>
      <c r="DC276" s="183"/>
      <c r="DD276" s="182"/>
      <c r="DF276"/>
      <c r="DG276"/>
      <c r="DH276"/>
      <c r="DI276"/>
      <c r="DJ276"/>
      <c r="DK276"/>
      <c r="DL276"/>
      <c r="DM276"/>
      <c r="DN276"/>
      <c r="DO276"/>
      <c r="DP276" s="182"/>
      <c r="DR276"/>
      <c r="DS276"/>
      <c r="DT276"/>
      <c r="DU276"/>
      <c r="DV276"/>
      <c r="DW276"/>
      <c r="DX276"/>
      <c r="DY276"/>
      <c r="DZ276"/>
      <c r="EA276"/>
      <c r="EB276" s="182"/>
    </row>
    <row r="277" spans="2:132" s="179" customFormat="1" ht="18" customHeight="1">
      <c r="B277" s="180"/>
      <c r="C277" s="181"/>
      <c r="D277" s="181"/>
      <c r="E277" s="306" t="s">
        <v>910</v>
      </c>
      <c r="F277" s="306"/>
      <c r="G277" s="306"/>
      <c r="H277" s="306"/>
      <c r="I277" s="184"/>
      <c r="J277" s="184"/>
      <c r="K277" s="185"/>
      <c r="L277" s="184"/>
      <c r="N277" s="180"/>
      <c r="O277" s="181"/>
      <c r="P277" s="181"/>
      <c r="Q277" s="306" t="s">
        <v>910</v>
      </c>
      <c r="R277" s="306"/>
      <c r="S277" s="306"/>
      <c r="T277" s="306"/>
      <c r="U277" s="184"/>
      <c r="V277" s="184"/>
      <c r="W277" s="185"/>
      <c r="X277" s="184"/>
      <c r="Z277" s="180"/>
      <c r="AA277" s="181"/>
      <c r="AB277" s="181"/>
      <c r="AC277" s="306" t="s">
        <v>910</v>
      </c>
      <c r="AD277" s="306"/>
      <c r="AE277" s="306"/>
      <c r="AF277" s="306"/>
      <c r="AG277" s="184"/>
      <c r="AH277" s="184"/>
      <c r="AI277" s="185"/>
      <c r="AJ277" s="184"/>
      <c r="AL277" s="180"/>
      <c r="AM277" s="181"/>
      <c r="AN277" s="181"/>
      <c r="AO277" s="306" t="s">
        <v>910</v>
      </c>
      <c r="AP277" s="306"/>
      <c r="AQ277" s="306"/>
      <c r="AR277" s="306"/>
      <c r="AS277" s="184"/>
      <c r="AT277" s="184"/>
      <c r="AU277" s="185"/>
      <c r="AV277" s="184"/>
      <c r="AX277" s="180"/>
      <c r="AY277" s="181"/>
      <c r="AZ277" s="181"/>
      <c r="BA277" s="306" t="s">
        <v>910</v>
      </c>
      <c r="BB277" s="306"/>
      <c r="BC277" s="306"/>
      <c r="BD277" s="306"/>
      <c r="BE277" s="184"/>
      <c r="BF277" s="184"/>
      <c r="BG277" s="185"/>
      <c r="BH277" s="184"/>
      <c r="BJ277" s="180"/>
      <c r="BK277" s="181"/>
      <c r="BL277" s="181"/>
      <c r="BM277" s="306" t="s">
        <v>910</v>
      </c>
      <c r="BN277" s="306"/>
      <c r="BO277" s="306"/>
      <c r="BP277" s="306"/>
      <c r="BQ277" s="184"/>
      <c r="BR277" s="184"/>
      <c r="BS277" s="185"/>
      <c r="BT277" s="184"/>
      <c r="BV277" s="180"/>
      <c r="BW277" s="181"/>
      <c r="BX277" s="181"/>
      <c r="BY277" s="306" t="s">
        <v>910</v>
      </c>
      <c r="BZ277" s="306"/>
      <c r="CA277" s="306"/>
      <c r="CB277" s="306"/>
      <c r="CC277" s="184"/>
      <c r="CD277" s="184"/>
      <c r="CE277" s="185"/>
      <c r="CF277" s="184"/>
      <c r="CH277" s="180"/>
      <c r="CI277" s="181"/>
      <c r="CJ277" s="181"/>
      <c r="CK277" s="306" t="s">
        <v>910</v>
      </c>
      <c r="CL277" s="306"/>
      <c r="CM277" s="306"/>
      <c r="CN277" s="306"/>
      <c r="CO277" s="184"/>
      <c r="CP277" s="184"/>
      <c r="CQ277" s="185"/>
      <c r="CR277" s="184"/>
      <c r="CT277" s="180"/>
      <c r="CU277" s="181"/>
      <c r="CV277" s="181"/>
      <c r="CW277" s="306" t="s">
        <v>910</v>
      </c>
      <c r="CX277" s="306"/>
      <c r="CY277" s="306"/>
      <c r="CZ277" s="306"/>
      <c r="DA277" s="184"/>
      <c r="DB277" s="184"/>
      <c r="DC277" s="185"/>
      <c r="DD277" s="184"/>
      <c r="DF277"/>
      <c r="DG277"/>
      <c r="DH277"/>
      <c r="DI277"/>
      <c r="DJ277"/>
      <c r="DK277"/>
      <c r="DL277"/>
      <c r="DM277"/>
      <c r="DN277"/>
      <c r="DO277"/>
      <c r="DP277" s="184"/>
      <c r="DR277"/>
      <c r="DS277"/>
      <c r="DT277"/>
      <c r="DU277"/>
      <c r="DV277"/>
      <c r="DW277"/>
      <c r="DX277"/>
      <c r="DY277"/>
      <c r="DZ277"/>
      <c r="EA277"/>
      <c r="EB277" s="184"/>
    </row>
    <row r="278" spans="2:132" s="179" customFormat="1" ht="4.5" customHeight="1">
      <c r="B278" s="186"/>
      <c r="C278" s="187"/>
      <c r="D278" s="187"/>
      <c r="E278" s="187"/>
      <c r="F278" s="187"/>
      <c r="G278" s="187"/>
      <c r="H278" s="187"/>
      <c r="I278" s="187"/>
      <c r="J278" s="187"/>
      <c r="K278" s="188"/>
      <c r="N278" s="186"/>
      <c r="O278" s="187"/>
      <c r="P278" s="187"/>
      <c r="Q278" s="187"/>
      <c r="R278" s="187"/>
      <c r="S278" s="187"/>
      <c r="T278" s="187"/>
      <c r="U278" s="187"/>
      <c r="V278" s="187"/>
      <c r="W278" s="188"/>
      <c r="Z278" s="186"/>
      <c r="AA278" s="187"/>
      <c r="AB278" s="187"/>
      <c r="AC278" s="187"/>
      <c r="AD278" s="187"/>
      <c r="AE278" s="187"/>
      <c r="AF278" s="187"/>
      <c r="AG278" s="187"/>
      <c r="AH278" s="187"/>
      <c r="AI278" s="188"/>
      <c r="AL278" s="186"/>
      <c r="AM278" s="187"/>
      <c r="AN278" s="187"/>
      <c r="AO278" s="187"/>
      <c r="AP278" s="187"/>
      <c r="AQ278" s="187"/>
      <c r="AR278" s="187"/>
      <c r="AS278" s="187"/>
      <c r="AT278" s="187"/>
      <c r="AU278" s="188"/>
      <c r="AX278" s="186"/>
      <c r="AY278" s="187"/>
      <c r="AZ278" s="187"/>
      <c r="BA278" s="187"/>
      <c r="BB278" s="187"/>
      <c r="BC278" s="187"/>
      <c r="BD278" s="187"/>
      <c r="BE278" s="187"/>
      <c r="BF278" s="187"/>
      <c r="BG278" s="188"/>
      <c r="BJ278" s="186"/>
      <c r="BK278" s="187"/>
      <c r="BL278" s="187"/>
      <c r="BM278" s="187"/>
      <c r="BN278" s="187"/>
      <c r="BO278" s="187"/>
      <c r="BP278" s="187"/>
      <c r="BQ278" s="187"/>
      <c r="BR278" s="187"/>
      <c r="BS278" s="188"/>
      <c r="BV278" s="186"/>
      <c r="BW278" s="187"/>
      <c r="BX278" s="187"/>
      <c r="BY278" s="187"/>
      <c r="BZ278" s="187"/>
      <c r="CA278" s="187"/>
      <c r="CB278" s="187"/>
      <c r="CC278" s="187"/>
      <c r="CD278" s="187"/>
      <c r="CE278" s="188"/>
      <c r="CH278" s="186"/>
      <c r="CI278" s="187"/>
      <c r="CJ278" s="187"/>
      <c r="CK278" s="187"/>
      <c r="CL278" s="187"/>
      <c r="CM278" s="187"/>
      <c r="CN278" s="187"/>
      <c r="CO278" s="187"/>
      <c r="CP278" s="187"/>
      <c r="CQ278" s="188"/>
      <c r="CT278" s="186"/>
      <c r="CU278" s="187"/>
      <c r="CV278" s="187"/>
      <c r="CW278" s="187"/>
      <c r="CX278" s="187"/>
      <c r="CY278" s="187"/>
      <c r="CZ278" s="187"/>
      <c r="DA278" s="187"/>
      <c r="DB278" s="187"/>
      <c r="DC278" s="188"/>
      <c r="DF278"/>
      <c r="DG278"/>
      <c r="DH278"/>
      <c r="DI278"/>
      <c r="DJ278"/>
      <c r="DK278"/>
      <c r="DL278"/>
      <c r="DM278"/>
      <c r="DN278"/>
      <c r="DO278"/>
      <c r="DR278"/>
      <c r="DS278"/>
      <c r="DT278"/>
      <c r="DU278"/>
      <c r="DV278"/>
      <c r="DW278"/>
      <c r="DX278"/>
      <c r="DY278"/>
      <c r="DZ278"/>
      <c r="EA278"/>
    </row>
    <row r="279" spans="2:132" s="179" customFormat="1" ht="5.25" customHeight="1">
      <c r="DF279"/>
      <c r="DG279"/>
      <c r="DH279"/>
      <c r="DI279"/>
      <c r="DJ279"/>
      <c r="DK279"/>
      <c r="DL279"/>
      <c r="DM279"/>
      <c r="DN279"/>
      <c r="DO279"/>
      <c r="DR279"/>
      <c r="DS279"/>
      <c r="DT279"/>
      <c r="DU279"/>
      <c r="DV279"/>
      <c r="DW279"/>
      <c r="DX279"/>
      <c r="DY279"/>
      <c r="DZ279"/>
      <c r="EA279"/>
    </row>
    <row r="280" spans="2:132" s="179" customFormat="1" ht="15" customHeight="1">
      <c r="B280" s="189">
        <v>1</v>
      </c>
      <c r="C280" s="307" t="s">
        <v>911</v>
      </c>
      <c r="D280" s="308"/>
      <c r="E280" s="309" t="s">
        <v>912</v>
      </c>
      <c r="F280" s="309" t="s">
        <v>913</v>
      </c>
      <c r="G280" s="309" t="s">
        <v>914</v>
      </c>
      <c r="H280" s="313" t="s">
        <v>915</v>
      </c>
      <c r="I280" s="313"/>
      <c r="J280" s="313" t="s">
        <v>916</v>
      </c>
      <c r="K280" s="313"/>
      <c r="N280" s="189">
        <v>2</v>
      </c>
      <c r="O280" s="307" t="s">
        <v>911</v>
      </c>
      <c r="P280" s="308"/>
      <c r="Q280" s="309" t="s">
        <v>912</v>
      </c>
      <c r="R280" s="309" t="s">
        <v>913</v>
      </c>
      <c r="S280" s="309" t="s">
        <v>914</v>
      </c>
      <c r="T280" s="313" t="s">
        <v>915</v>
      </c>
      <c r="U280" s="313"/>
      <c r="V280" s="313" t="s">
        <v>916</v>
      </c>
      <c r="W280" s="313"/>
      <c r="Z280" s="189">
        <v>3</v>
      </c>
      <c r="AA280" s="307" t="s">
        <v>911</v>
      </c>
      <c r="AB280" s="308"/>
      <c r="AC280" s="309" t="s">
        <v>912</v>
      </c>
      <c r="AD280" s="309" t="s">
        <v>913</v>
      </c>
      <c r="AE280" s="309" t="s">
        <v>914</v>
      </c>
      <c r="AF280" s="313" t="s">
        <v>915</v>
      </c>
      <c r="AG280" s="313"/>
      <c r="AH280" s="313" t="s">
        <v>916</v>
      </c>
      <c r="AI280" s="313"/>
      <c r="AL280" s="189">
        <v>4</v>
      </c>
      <c r="AM280" s="307" t="s">
        <v>911</v>
      </c>
      <c r="AN280" s="308"/>
      <c r="AO280" s="309" t="s">
        <v>912</v>
      </c>
      <c r="AP280" s="309" t="s">
        <v>913</v>
      </c>
      <c r="AQ280" s="309" t="s">
        <v>914</v>
      </c>
      <c r="AR280" s="313" t="s">
        <v>915</v>
      </c>
      <c r="AS280" s="313"/>
      <c r="AT280" s="313" t="s">
        <v>916</v>
      </c>
      <c r="AU280" s="313"/>
      <c r="AX280" s="189">
        <v>5</v>
      </c>
      <c r="AY280" s="307" t="s">
        <v>911</v>
      </c>
      <c r="AZ280" s="308"/>
      <c r="BA280" s="309" t="s">
        <v>912</v>
      </c>
      <c r="BB280" s="309" t="s">
        <v>913</v>
      </c>
      <c r="BC280" s="309" t="s">
        <v>914</v>
      </c>
      <c r="BD280" s="313" t="s">
        <v>915</v>
      </c>
      <c r="BE280" s="313"/>
      <c r="BF280" s="313" t="s">
        <v>916</v>
      </c>
      <c r="BG280" s="313"/>
      <c r="BJ280" s="189">
        <v>6</v>
      </c>
      <c r="BK280" s="307" t="s">
        <v>911</v>
      </c>
      <c r="BL280" s="308"/>
      <c r="BM280" s="309" t="s">
        <v>912</v>
      </c>
      <c r="BN280" s="309" t="s">
        <v>913</v>
      </c>
      <c r="BO280" s="309" t="s">
        <v>914</v>
      </c>
      <c r="BP280" s="313" t="s">
        <v>915</v>
      </c>
      <c r="BQ280" s="313"/>
      <c r="BR280" s="313" t="s">
        <v>916</v>
      </c>
      <c r="BS280" s="313"/>
      <c r="BV280" s="189">
        <v>7</v>
      </c>
      <c r="BW280" s="307" t="s">
        <v>911</v>
      </c>
      <c r="BX280" s="308"/>
      <c r="BY280" s="309" t="s">
        <v>912</v>
      </c>
      <c r="BZ280" s="309" t="s">
        <v>913</v>
      </c>
      <c r="CA280" s="309" t="s">
        <v>914</v>
      </c>
      <c r="CB280" s="313" t="s">
        <v>915</v>
      </c>
      <c r="CC280" s="313"/>
      <c r="CD280" s="313" t="s">
        <v>916</v>
      </c>
      <c r="CE280" s="313"/>
      <c r="CH280" s="189">
        <v>8</v>
      </c>
      <c r="CI280" s="307" t="s">
        <v>911</v>
      </c>
      <c r="CJ280" s="308"/>
      <c r="CK280" s="309" t="s">
        <v>912</v>
      </c>
      <c r="CL280" s="309" t="s">
        <v>913</v>
      </c>
      <c r="CM280" s="309" t="s">
        <v>914</v>
      </c>
      <c r="CN280" s="313" t="s">
        <v>915</v>
      </c>
      <c r="CO280" s="313"/>
      <c r="CP280" s="313" t="s">
        <v>916</v>
      </c>
      <c r="CQ280" s="313"/>
      <c r="CT280" s="189">
        <v>9</v>
      </c>
      <c r="CU280" s="307" t="s">
        <v>911</v>
      </c>
      <c r="CV280" s="308"/>
      <c r="CW280" s="309" t="s">
        <v>912</v>
      </c>
      <c r="CX280" s="309" t="s">
        <v>913</v>
      </c>
      <c r="CY280" s="309" t="s">
        <v>914</v>
      </c>
      <c r="CZ280" s="313" t="s">
        <v>915</v>
      </c>
      <c r="DA280" s="313"/>
      <c r="DB280" s="313" t="s">
        <v>916</v>
      </c>
      <c r="DC280" s="313"/>
      <c r="DF280"/>
      <c r="DG280"/>
      <c r="DH280"/>
      <c r="DI280"/>
      <c r="DJ280"/>
      <c r="DK280"/>
      <c r="DL280"/>
      <c r="DM280"/>
      <c r="DN280"/>
      <c r="DO280"/>
      <c r="DR280"/>
      <c r="DS280"/>
      <c r="DT280"/>
      <c r="DU280"/>
      <c r="DV280"/>
      <c r="DW280"/>
      <c r="DX280"/>
      <c r="DY280"/>
      <c r="DZ280"/>
      <c r="EA280"/>
    </row>
    <row r="281" spans="2:132" s="179" customFormat="1" ht="15" customHeight="1" thickBot="1">
      <c r="B281" s="315" t="s">
        <v>917</v>
      </c>
      <c r="C281" s="316"/>
      <c r="D281" s="190">
        <v>0.41666666666666669</v>
      </c>
      <c r="E281" s="310"/>
      <c r="F281" s="310"/>
      <c r="G281" s="310"/>
      <c r="H281" s="314"/>
      <c r="I281" s="314"/>
      <c r="J281" s="314"/>
      <c r="K281" s="314"/>
      <c r="N281" s="315" t="s">
        <v>917</v>
      </c>
      <c r="O281" s="316"/>
      <c r="P281" s="190">
        <v>0.4513888888888889</v>
      </c>
      <c r="Q281" s="310"/>
      <c r="R281" s="310"/>
      <c r="S281" s="310"/>
      <c r="T281" s="314"/>
      <c r="U281" s="314"/>
      <c r="V281" s="314"/>
      <c r="W281" s="314"/>
      <c r="Z281" s="315" t="s">
        <v>917</v>
      </c>
      <c r="AA281" s="316"/>
      <c r="AB281" s="190">
        <v>0.4861111111111111</v>
      </c>
      <c r="AC281" s="310"/>
      <c r="AD281" s="310"/>
      <c r="AE281" s="310"/>
      <c r="AF281" s="314"/>
      <c r="AG281" s="314"/>
      <c r="AH281" s="314"/>
      <c r="AI281" s="314"/>
      <c r="AL281" s="315" t="s">
        <v>917</v>
      </c>
      <c r="AM281" s="316"/>
      <c r="AN281" s="190">
        <v>0.52083333333333337</v>
      </c>
      <c r="AO281" s="310"/>
      <c r="AP281" s="310"/>
      <c r="AQ281" s="310"/>
      <c r="AR281" s="314"/>
      <c r="AS281" s="314"/>
      <c r="AT281" s="314"/>
      <c r="AU281" s="314"/>
      <c r="AX281" s="315" t="s">
        <v>917</v>
      </c>
      <c r="AY281" s="316"/>
      <c r="AZ281" s="190">
        <v>0.55555555555555558</v>
      </c>
      <c r="BA281" s="310"/>
      <c r="BB281" s="310"/>
      <c r="BC281" s="310"/>
      <c r="BD281" s="314"/>
      <c r="BE281" s="314"/>
      <c r="BF281" s="314"/>
      <c r="BG281" s="314"/>
      <c r="BJ281" s="315" t="s">
        <v>917</v>
      </c>
      <c r="BK281" s="316"/>
      <c r="BL281" s="190">
        <v>0.59027777777777779</v>
      </c>
      <c r="BM281" s="310"/>
      <c r="BN281" s="310"/>
      <c r="BO281" s="310"/>
      <c r="BP281" s="314"/>
      <c r="BQ281" s="314"/>
      <c r="BR281" s="314"/>
      <c r="BS281" s="314"/>
      <c r="BV281" s="315" t="s">
        <v>917</v>
      </c>
      <c r="BW281" s="316"/>
      <c r="BX281" s="190">
        <v>0.625</v>
      </c>
      <c r="BY281" s="310"/>
      <c r="BZ281" s="310"/>
      <c r="CA281" s="310"/>
      <c r="CB281" s="314"/>
      <c r="CC281" s="314"/>
      <c r="CD281" s="314"/>
      <c r="CE281" s="314"/>
      <c r="CH281" s="315" t="s">
        <v>917</v>
      </c>
      <c r="CI281" s="316"/>
      <c r="CJ281" s="190">
        <v>0.66666666666666663</v>
      </c>
      <c r="CK281" s="310"/>
      <c r="CL281" s="310"/>
      <c r="CM281" s="310"/>
      <c r="CN281" s="314"/>
      <c r="CO281" s="314"/>
      <c r="CP281" s="314"/>
      <c r="CQ281" s="314"/>
      <c r="CT281" s="315" t="s">
        <v>917</v>
      </c>
      <c r="CU281" s="316"/>
      <c r="CV281" s="190">
        <v>0.70833333333333337</v>
      </c>
      <c r="CW281" s="310"/>
      <c r="CX281" s="310"/>
      <c r="CY281" s="310"/>
      <c r="CZ281" s="314"/>
      <c r="DA281" s="314"/>
      <c r="DB281" s="314"/>
      <c r="DC281" s="314"/>
      <c r="DF281"/>
      <c r="DG281"/>
      <c r="DH281"/>
      <c r="DI281"/>
      <c r="DJ281"/>
      <c r="DK281"/>
      <c r="DL281"/>
      <c r="DM281"/>
      <c r="DN281"/>
      <c r="DO281"/>
      <c r="DR281"/>
      <c r="DS281"/>
      <c r="DT281"/>
      <c r="DU281"/>
      <c r="DV281"/>
      <c r="DW281"/>
      <c r="DX281"/>
      <c r="DY281"/>
      <c r="DZ281"/>
      <c r="EA281"/>
    </row>
    <row r="282" spans="2:132" s="196" customFormat="1" ht="24.75" customHeight="1" thickBot="1">
      <c r="B282" s="317" t="s">
        <v>918</v>
      </c>
      <c r="C282" s="318"/>
      <c r="D282" s="191" t="s">
        <v>939</v>
      </c>
      <c r="E282" s="192"/>
      <c r="F282" s="192"/>
      <c r="G282" s="192"/>
      <c r="H282" s="194"/>
      <c r="I282" s="194"/>
      <c r="J282" s="194"/>
      <c r="K282" s="195"/>
      <c r="N282" s="317" t="s">
        <v>918</v>
      </c>
      <c r="O282" s="318"/>
      <c r="P282" s="191" t="s">
        <v>939</v>
      </c>
      <c r="Q282" s="192" t="str">
        <f>Turnisabato!C124</f>
        <v>Fiamme Azzurre</v>
      </c>
      <c r="R282" s="192" t="str">
        <f>Turnisabato!D124</f>
        <v>Napoli Fighters</v>
      </c>
      <c r="S282" s="192" t="str">
        <f>Turnisabato!G124</f>
        <v>Warriors</v>
      </c>
      <c r="T282" s="194"/>
      <c r="U282" s="194"/>
      <c r="V282" s="194"/>
      <c r="W282" s="195"/>
      <c r="Z282" s="317" t="s">
        <v>918</v>
      </c>
      <c r="AA282" s="318"/>
      <c r="AB282" s="191" t="s">
        <v>939</v>
      </c>
      <c r="AC282" s="192" t="str">
        <f>Turnisabato!C140</f>
        <v>Master Sanremo 2</v>
      </c>
      <c r="AD282" s="192" t="str">
        <f>Turnisabato!D140</f>
        <v>Foggia</v>
      </c>
      <c r="AE282" s="192" t="str">
        <f>Turnisabato!G140</f>
        <v>Flickers</v>
      </c>
      <c r="AF282" s="194"/>
      <c r="AG282" s="194"/>
      <c r="AH282" s="194"/>
      <c r="AI282" s="195"/>
      <c r="AL282" s="317" t="s">
        <v>918</v>
      </c>
      <c r="AM282" s="318"/>
      <c r="AN282" s="191" t="s">
        <v>939</v>
      </c>
      <c r="AO282" s="192">
        <f>Turnisabato!C156</f>
        <v>0</v>
      </c>
      <c r="AP282" s="192">
        <f>Turnisabato!D156</f>
        <v>0</v>
      </c>
      <c r="AQ282" s="192">
        <f>Turnisabato!G156</f>
        <v>0</v>
      </c>
      <c r="AR282" s="194"/>
      <c r="AS282" s="194"/>
      <c r="AT282" s="194"/>
      <c r="AU282" s="195"/>
      <c r="AX282" s="317" t="s">
        <v>918</v>
      </c>
      <c r="AY282" s="318"/>
      <c r="AZ282" s="191" t="s">
        <v>939</v>
      </c>
      <c r="BA282" s="192">
        <f>Turnisabato!C172</f>
        <v>0</v>
      </c>
      <c r="BB282" s="192">
        <f>Turnisabato!D172</f>
        <v>0</v>
      </c>
      <c r="BC282" s="192">
        <f>Turnisabato!G172</f>
        <v>0</v>
      </c>
      <c r="BD282" s="194"/>
      <c r="BE282" s="194"/>
      <c r="BF282" s="194"/>
      <c r="BG282" s="195"/>
      <c r="BJ282" s="317" t="s">
        <v>918</v>
      </c>
      <c r="BK282" s="318"/>
      <c r="BL282" s="191" t="s">
        <v>939</v>
      </c>
      <c r="BM282" s="192">
        <f>Turnisabato!C188</f>
        <v>0</v>
      </c>
      <c r="BN282" s="192">
        <f>Turnisabato!D188</f>
        <v>0</v>
      </c>
      <c r="BO282" s="192">
        <f>Turnisabato!G188</f>
        <v>0</v>
      </c>
      <c r="BP282" s="194"/>
      <c r="BQ282" s="194"/>
      <c r="BR282" s="194"/>
      <c r="BS282" s="195"/>
      <c r="BV282" s="317" t="s">
        <v>918</v>
      </c>
      <c r="BW282" s="318"/>
      <c r="BX282" s="191" t="s">
        <v>939</v>
      </c>
      <c r="BY282" s="192" t="e">
        <f>Turnisabato!#REF!</f>
        <v>#REF!</v>
      </c>
      <c r="BZ282" s="192" t="e">
        <f>Turnisabato!#REF!</f>
        <v>#REF!</v>
      </c>
      <c r="CA282" s="192" t="e">
        <f>Turnisabato!#REF!</f>
        <v>#REF!</v>
      </c>
      <c r="CB282" s="194"/>
      <c r="CC282" s="194"/>
      <c r="CD282" s="194"/>
      <c r="CE282" s="195"/>
      <c r="CH282" s="317" t="s">
        <v>918</v>
      </c>
      <c r="CI282" s="318"/>
      <c r="CJ282" s="191" t="s">
        <v>939</v>
      </c>
      <c r="CK282" s="192" t="e">
        <f>Turnisabato!#REF!</f>
        <v>#REF!</v>
      </c>
      <c r="CL282" s="192" t="e">
        <f>Turnisabato!#REF!</f>
        <v>#REF!</v>
      </c>
      <c r="CM282" s="192" t="e">
        <f>Turnisabato!#REF!</f>
        <v>#REF!</v>
      </c>
      <c r="CN282" s="194"/>
      <c r="CO282" s="194"/>
      <c r="CP282" s="194"/>
      <c r="CQ282" s="195"/>
      <c r="CT282" s="317" t="s">
        <v>918</v>
      </c>
      <c r="CU282" s="318"/>
      <c r="CV282" s="191" t="s">
        <v>939</v>
      </c>
      <c r="CW282" s="192">
        <f>Turnisabato!C240</f>
        <v>0</v>
      </c>
      <c r="CX282" s="192">
        <f>Turnisabato!D240</f>
        <v>0</v>
      </c>
      <c r="CY282" s="192">
        <f>Turnisabato!G240</f>
        <v>0</v>
      </c>
      <c r="CZ282" s="194"/>
      <c r="DA282" s="194"/>
      <c r="DB282" s="194"/>
      <c r="DC282" s="195"/>
      <c r="DF282" s="203"/>
      <c r="DG282" s="203"/>
      <c r="DH282" s="203"/>
      <c r="DI282" s="203"/>
      <c r="DJ282" s="203"/>
      <c r="DK282" s="203"/>
      <c r="DL282" s="203"/>
      <c r="DM282" s="203"/>
      <c r="DN282" s="203"/>
      <c r="DO282" s="203"/>
      <c r="DR282" s="203"/>
      <c r="DS282" s="203"/>
      <c r="DT282" s="203"/>
      <c r="DU282" s="203"/>
      <c r="DV282" s="203"/>
      <c r="DW282" s="203"/>
      <c r="DX282" s="203"/>
      <c r="DY282" s="203"/>
      <c r="DZ282" s="203"/>
      <c r="EA282" s="203"/>
    </row>
    <row r="283" spans="2:132" s="181" customFormat="1" ht="6" customHeight="1">
      <c r="B283" s="197"/>
      <c r="C283" s="197"/>
      <c r="D283" s="198"/>
      <c r="E283" s="199"/>
      <c r="F283" s="199"/>
      <c r="G283" s="199"/>
      <c r="N283" s="197"/>
      <c r="O283" s="197"/>
      <c r="P283" s="198"/>
      <c r="Q283" s="199"/>
      <c r="R283" s="199"/>
      <c r="S283" s="199"/>
      <c r="Z283" s="197"/>
      <c r="AA283" s="197"/>
      <c r="AB283" s="198"/>
      <c r="AC283" s="199"/>
      <c r="AD283" s="199"/>
      <c r="AE283" s="199"/>
      <c r="AL283" s="197"/>
      <c r="AM283" s="197"/>
      <c r="AN283" s="198"/>
      <c r="AO283" s="199"/>
      <c r="AP283" s="199"/>
      <c r="AQ283" s="199"/>
      <c r="AX283" s="197"/>
      <c r="AY283" s="197"/>
      <c r="AZ283" s="198"/>
      <c r="BA283" s="199"/>
      <c r="BB283" s="199"/>
      <c r="BC283" s="199"/>
      <c r="BJ283" s="197"/>
      <c r="BK283" s="197"/>
      <c r="BL283" s="198"/>
      <c r="BM283" s="199"/>
      <c r="BN283" s="199"/>
      <c r="BO283" s="199"/>
      <c r="BV283" s="197"/>
      <c r="BW283" s="197"/>
      <c r="BX283" s="198"/>
      <c r="BY283" s="199"/>
      <c r="BZ283" s="199"/>
      <c r="CA283" s="199"/>
      <c r="CH283" s="197"/>
      <c r="CI283" s="197"/>
      <c r="CJ283" s="198"/>
      <c r="CK283" s="199"/>
      <c r="CL283" s="199"/>
      <c r="CM283" s="199"/>
      <c r="CT283" s="197"/>
      <c r="CU283" s="197"/>
      <c r="CV283" s="198"/>
      <c r="CW283" s="199"/>
      <c r="CX283" s="199"/>
      <c r="CY283" s="199"/>
      <c r="DF283"/>
      <c r="DG283"/>
      <c r="DH283"/>
      <c r="DI283"/>
      <c r="DJ283"/>
      <c r="DK283"/>
      <c r="DL283"/>
      <c r="DM283"/>
      <c r="DN283"/>
      <c r="DO283"/>
      <c r="DR283"/>
      <c r="DS283"/>
      <c r="DT283"/>
      <c r="DU283"/>
      <c r="DV283"/>
      <c r="DW283"/>
      <c r="DX283"/>
      <c r="DY283"/>
      <c r="DZ283"/>
      <c r="EA283"/>
    </row>
    <row r="284" spans="2:132" s="179" customFormat="1" ht="21.75" customHeight="1">
      <c r="B284" s="319" t="s">
        <v>920</v>
      </c>
      <c r="C284" s="319"/>
      <c r="D284" s="319"/>
      <c r="E284" s="200"/>
      <c r="F284" s="200"/>
      <c r="G284" s="200"/>
      <c r="H284" s="200"/>
      <c r="I284" s="200"/>
      <c r="J284" s="200"/>
      <c r="K284" s="200"/>
      <c r="N284" s="319" t="s">
        <v>920</v>
      </c>
      <c r="O284" s="319"/>
      <c r="P284" s="319"/>
      <c r="Q284" s="200"/>
      <c r="R284" s="200"/>
      <c r="S284" s="200"/>
      <c r="T284" s="200"/>
      <c r="U284" s="200"/>
      <c r="V284" s="200"/>
      <c r="W284" s="200"/>
      <c r="Z284" s="319" t="s">
        <v>920</v>
      </c>
      <c r="AA284" s="319"/>
      <c r="AB284" s="319"/>
      <c r="AC284" s="200"/>
      <c r="AD284" s="200"/>
      <c r="AE284" s="200"/>
      <c r="AF284" s="200"/>
      <c r="AG284" s="200"/>
      <c r="AH284" s="200"/>
      <c r="AI284" s="200"/>
      <c r="AL284" s="319" t="s">
        <v>920</v>
      </c>
      <c r="AM284" s="319"/>
      <c r="AN284" s="319"/>
      <c r="AO284" s="200"/>
      <c r="AP284" s="200"/>
      <c r="AQ284" s="200"/>
      <c r="AR284" s="200"/>
      <c r="AS284" s="200"/>
      <c r="AT284" s="200"/>
      <c r="AU284" s="200"/>
      <c r="AX284" s="319" t="s">
        <v>920</v>
      </c>
      <c r="AY284" s="319"/>
      <c r="AZ284" s="319"/>
      <c r="BA284" s="200"/>
      <c r="BB284" s="200"/>
      <c r="BC284" s="200"/>
      <c r="BD284" s="200"/>
      <c r="BE284" s="200"/>
      <c r="BF284" s="200"/>
      <c r="BG284" s="200"/>
      <c r="BJ284" s="319" t="s">
        <v>920</v>
      </c>
      <c r="BK284" s="319"/>
      <c r="BL284" s="319"/>
      <c r="BM284" s="200"/>
      <c r="BN284" s="200"/>
      <c r="BO284" s="200"/>
      <c r="BP284" s="200"/>
      <c r="BQ284" s="200"/>
      <c r="BR284" s="200"/>
      <c r="BS284" s="200"/>
      <c r="BV284" s="319" t="s">
        <v>920</v>
      </c>
      <c r="BW284" s="319"/>
      <c r="BX284" s="319"/>
      <c r="BY284" s="200"/>
      <c r="BZ284" s="200"/>
      <c r="CA284" s="200"/>
      <c r="CB284" s="200"/>
      <c r="CC284" s="200"/>
      <c r="CD284" s="200"/>
      <c r="CE284" s="200"/>
      <c r="CH284" s="319" t="s">
        <v>920</v>
      </c>
      <c r="CI284" s="319"/>
      <c r="CJ284" s="319"/>
      <c r="CK284" s="200"/>
      <c r="CL284" s="200"/>
      <c r="CM284" s="200"/>
      <c r="CN284" s="200"/>
      <c r="CO284" s="200"/>
      <c r="CP284" s="200"/>
      <c r="CQ284" s="200"/>
      <c r="CT284" s="319" t="s">
        <v>920</v>
      </c>
      <c r="CU284" s="319"/>
      <c r="CV284" s="319"/>
      <c r="CW284" s="200"/>
      <c r="CX284" s="200"/>
      <c r="CY284" s="200"/>
      <c r="CZ284" s="200"/>
      <c r="DA284" s="200"/>
      <c r="DB284" s="200"/>
      <c r="DC284" s="200"/>
      <c r="DF284"/>
      <c r="DG284"/>
      <c r="DH284"/>
      <c r="DI284"/>
      <c r="DJ284"/>
      <c r="DK284"/>
      <c r="DL284"/>
      <c r="DM284"/>
      <c r="DN284"/>
      <c r="DO284"/>
      <c r="DR284"/>
      <c r="DS284"/>
      <c r="DT284"/>
      <c r="DU284"/>
      <c r="DV284"/>
      <c r="DW284"/>
      <c r="DX284"/>
      <c r="DY284"/>
      <c r="DZ284"/>
      <c r="EA284"/>
    </row>
    <row r="285" spans="2:132" s="179" customFormat="1" ht="21.75" customHeight="1">
      <c r="B285" s="319" t="s">
        <v>921</v>
      </c>
      <c r="C285" s="319"/>
      <c r="D285" s="319"/>
      <c r="E285" s="200"/>
      <c r="F285" s="200"/>
      <c r="G285" s="200"/>
      <c r="H285" s="200"/>
      <c r="I285" s="200"/>
      <c r="J285" s="200"/>
      <c r="K285" s="200"/>
      <c r="N285" s="319" t="s">
        <v>921</v>
      </c>
      <c r="O285" s="319"/>
      <c r="P285" s="319"/>
      <c r="Q285" s="200"/>
      <c r="R285" s="200"/>
      <c r="S285" s="200"/>
      <c r="T285" s="200"/>
      <c r="U285" s="200"/>
      <c r="V285" s="200"/>
      <c r="W285" s="200"/>
      <c r="Z285" s="319" t="s">
        <v>921</v>
      </c>
      <c r="AA285" s="319"/>
      <c r="AB285" s="319"/>
      <c r="AC285" s="200"/>
      <c r="AD285" s="200"/>
      <c r="AE285" s="200"/>
      <c r="AF285" s="200"/>
      <c r="AG285" s="200"/>
      <c r="AH285" s="200"/>
      <c r="AI285" s="200"/>
      <c r="AL285" s="319" t="s">
        <v>921</v>
      </c>
      <c r="AM285" s="319"/>
      <c r="AN285" s="319"/>
      <c r="AO285" s="200"/>
      <c r="AP285" s="200"/>
      <c r="AQ285" s="200"/>
      <c r="AR285" s="200"/>
      <c r="AS285" s="200"/>
      <c r="AT285" s="200"/>
      <c r="AU285" s="200"/>
      <c r="AX285" s="319" t="s">
        <v>921</v>
      </c>
      <c r="AY285" s="319"/>
      <c r="AZ285" s="319"/>
      <c r="BA285" s="200"/>
      <c r="BB285" s="200"/>
      <c r="BC285" s="200"/>
      <c r="BD285" s="200"/>
      <c r="BE285" s="200"/>
      <c r="BF285" s="200"/>
      <c r="BG285" s="200"/>
      <c r="BJ285" s="319" t="s">
        <v>921</v>
      </c>
      <c r="BK285" s="319"/>
      <c r="BL285" s="319"/>
      <c r="BM285" s="200"/>
      <c r="BN285" s="200"/>
      <c r="BO285" s="200"/>
      <c r="BP285" s="200"/>
      <c r="BQ285" s="200"/>
      <c r="BR285" s="200"/>
      <c r="BS285" s="200"/>
      <c r="BV285" s="319" t="s">
        <v>921</v>
      </c>
      <c r="BW285" s="319"/>
      <c r="BX285" s="319"/>
      <c r="BY285" s="200"/>
      <c r="BZ285" s="200"/>
      <c r="CA285" s="200"/>
      <c r="CB285" s="200"/>
      <c r="CC285" s="200"/>
      <c r="CD285" s="200"/>
      <c r="CE285" s="200"/>
      <c r="CH285" s="319" t="s">
        <v>921</v>
      </c>
      <c r="CI285" s="319"/>
      <c r="CJ285" s="319"/>
      <c r="CK285" s="200"/>
      <c r="CL285" s="200"/>
      <c r="CM285" s="200"/>
      <c r="CN285" s="200"/>
      <c r="CO285" s="200"/>
      <c r="CP285" s="200"/>
      <c r="CQ285" s="200"/>
      <c r="CT285" s="319" t="s">
        <v>921</v>
      </c>
      <c r="CU285" s="319"/>
      <c r="CV285" s="319"/>
      <c r="CW285" s="200"/>
      <c r="CX285" s="200"/>
      <c r="CY285" s="200"/>
      <c r="CZ285" s="200"/>
      <c r="DA285" s="200"/>
      <c r="DB285" s="200"/>
      <c r="DC285" s="200"/>
      <c r="DF285"/>
      <c r="DG285"/>
      <c r="DH285"/>
      <c r="DI285"/>
      <c r="DJ285"/>
      <c r="DK285"/>
      <c r="DL285"/>
      <c r="DM285"/>
      <c r="DN285"/>
      <c r="DO285"/>
      <c r="DR285"/>
      <c r="DS285"/>
      <c r="DT285"/>
      <c r="DU285"/>
      <c r="DV285"/>
      <c r="DW285"/>
      <c r="DX285"/>
      <c r="DY285"/>
      <c r="DZ285"/>
      <c r="EA285"/>
    </row>
    <row r="286" spans="2:132" s="179" customFormat="1" ht="21.75" customHeight="1">
      <c r="B286" s="319" t="s">
        <v>922</v>
      </c>
      <c r="C286" s="319"/>
      <c r="D286" s="319"/>
      <c r="E286" s="200"/>
      <c r="F286" s="200"/>
      <c r="G286" s="200"/>
      <c r="H286" s="200"/>
      <c r="I286" s="200"/>
      <c r="J286" s="200"/>
      <c r="K286" s="200"/>
      <c r="N286" s="319" t="s">
        <v>922</v>
      </c>
      <c r="O286" s="319"/>
      <c r="P286" s="319"/>
      <c r="Q286" s="200"/>
      <c r="R286" s="200"/>
      <c r="S286" s="200"/>
      <c r="T286" s="200"/>
      <c r="U286" s="200"/>
      <c r="V286" s="200"/>
      <c r="W286" s="200"/>
      <c r="Z286" s="319" t="s">
        <v>922</v>
      </c>
      <c r="AA286" s="319"/>
      <c r="AB286" s="319"/>
      <c r="AC286" s="200"/>
      <c r="AD286" s="200"/>
      <c r="AE286" s="200"/>
      <c r="AF286" s="200"/>
      <c r="AG286" s="200"/>
      <c r="AH286" s="200"/>
      <c r="AI286" s="200"/>
      <c r="AL286" s="319" t="s">
        <v>922</v>
      </c>
      <c r="AM286" s="319"/>
      <c r="AN286" s="319"/>
      <c r="AO286" s="200"/>
      <c r="AP286" s="200"/>
      <c r="AQ286" s="200"/>
      <c r="AR286" s="200"/>
      <c r="AS286" s="200"/>
      <c r="AT286" s="200"/>
      <c r="AU286" s="200"/>
      <c r="AX286" s="319" t="s">
        <v>922</v>
      </c>
      <c r="AY286" s="319"/>
      <c r="AZ286" s="319"/>
      <c r="BA286" s="200"/>
      <c r="BB286" s="200"/>
      <c r="BC286" s="200"/>
      <c r="BD286" s="200"/>
      <c r="BE286" s="200"/>
      <c r="BF286" s="200"/>
      <c r="BG286" s="200"/>
      <c r="BJ286" s="319" t="s">
        <v>922</v>
      </c>
      <c r="BK286" s="319"/>
      <c r="BL286" s="319"/>
      <c r="BM286" s="200"/>
      <c r="BN286" s="200"/>
      <c r="BO286" s="200"/>
      <c r="BP286" s="200"/>
      <c r="BQ286" s="200"/>
      <c r="BR286" s="200"/>
      <c r="BS286" s="200"/>
      <c r="BV286" s="319" t="s">
        <v>922</v>
      </c>
      <c r="BW286" s="319"/>
      <c r="BX286" s="319"/>
      <c r="BY286" s="200"/>
      <c r="BZ286" s="200"/>
      <c r="CA286" s="200"/>
      <c r="CB286" s="200"/>
      <c r="CC286" s="200"/>
      <c r="CD286" s="200"/>
      <c r="CE286" s="200"/>
      <c r="CH286" s="319" t="s">
        <v>922</v>
      </c>
      <c r="CI286" s="319"/>
      <c r="CJ286" s="319"/>
      <c r="CK286" s="200"/>
      <c r="CL286" s="200"/>
      <c r="CM286" s="200"/>
      <c r="CN286" s="200"/>
      <c r="CO286" s="200"/>
      <c r="CP286" s="200"/>
      <c r="CQ286" s="200"/>
      <c r="CT286" s="319" t="s">
        <v>922</v>
      </c>
      <c r="CU286" s="319"/>
      <c r="CV286" s="319"/>
      <c r="CW286" s="200"/>
      <c r="CX286" s="200"/>
      <c r="CY286" s="200"/>
      <c r="CZ286" s="200"/>
      <c r="DA286" s="200"/>
      <c r="DB286" s="200"/>
      <c r="DC286" s="200"/>
      <c r="DF286"/>
      <c r="DG286"/>
      <c r="DH286"/>
      <c r="DI286"/>
      <c r="DJ286"/>
      <c r="DK286"/>
      <c r="DL286"/>
      <c r="DM286"/>
      <c r="DN286"/>
      <c r="DO286"/>
      <c r="DR286"/>
      <c r="DS286"/>
      <c r="DT286"/>
      <c r="DU286"/>
      <c r="DV286"/>
      <c r="DW286"/>
      <c r="DX286"/>
      <c r="DY286"/>
      <c r="DZ286"/>
      <c r="EA286"/>
    </row>
    <row r="287" spans="2:132" s="179" customFormat="1" ht="21.75" customHeight="1">
      <c r="B287" s="319" t="s">
        <v>923</v>
      </c>
      <c r="C287" s="319"/>
      <c r="D287" s="319"/>
      <c r="E287" s="200"/>
      <c r="F287" s="200"/>
      <c r="G287" s="200"/>
      <c r="H287" s="200"/>
      <c r="I287" s="200"/>
      <c r="J287" s="200"/>
      <c r="K287" s="200"/>
      <c r="N287" s="319" t="s">
        <v>923</v>
      </c>
      <c r="O287" s="319"/>
      <c r="P287" s="319"/>
      <c r="Q287" s="200"/>
      <c r="R287" s="200"/>
      <c r="S287" s="200"/>
      <c r="T287" s="200"/>
      <c r="U287" s="200"/>
      <c r="V287" s="200"/>
      <c r="W287" s="200"/>
      <c r="Z287" s="319" t="s">
        <v>923</v>
      </c>
      <c r="AA287" s="319"/>
      <c r="AB287" s="319"/>
      <c r="AC287" s="200"/>
      <c r="AD287" s="200"/>
      <c r="AE287" s="200"/>
      <c r="AF287" s="200"/>
      <c r="AG287" s="200"/>
      <c r="AH287" s="200"/>
      <c r="AI287" s="200"/>
      <c r="AL287" s="319" t="s">
        <v>923</v>
      </c>
      <c r="AM287" s="319"/>
      <c r="AN287" s="319"/>
      <c r="AO287" s="200"/>
      <c r="AP287" s="200"/>
      <c r="AQ287" s="200"/>
      <c r="AR287" s="200"/>
      <c r="AS287" s="200"/>
      <c r="AT287" s="200"/>
      <c r="AU287" s="200"/>
      <c r="AX287" s="319" t="s">
        <v>923</v>
      </c>
      <c r="AY287" s="319"/>
      <c r="AZ287" s="319"/>
      <c r="BA287" s="200"/>
      <c r="BB287" s="200"/>
      <c r="BC287" s="200"/>
      <c r="BD287" s="200"/>
      <c r="BE287" s="200"/>
      <c r="BF287" s="200"/>
      <c r="BG287" s="200"/>
      <c r="BJ287" s="319" t="s">
        <v>923</v>
      </c>
      <c r="BK287" s="319"/>
      <c r="BL287" s="319"/>
      <c r="BM287" s="200"/>
      <c r="BN287" s="200"/>
      <c r="BO287" s="200"/>
      <c r="BP287" s="200"/>
      <c r="BQ287" s="200"/>
      <c r="BR287" s="200"/>
      <c r="BS287" s="200"/>
      <c r="BV287" s="319" t="s">
        <v>923</v>
      </c>
      <c r="BW287" s="319"/>
      <c r="BX287" s="319"/>
      <c r="BY287" s="200"/>
      <c r="BZ287" s="200"/>
      <c r="CA287" s="200"/>
      <c r="CB287" s="200"/>
      <c r="CC287" s="200"/>
      <c r="CD287" s="200"/>
      <c r="CE287" s="200"/>
      <c r="CH287" s="319" t="s">
        <v>923</v>
      </c>
      <c r="CI287" s="319"/>
      <c r="CJ287" s="319"/>
      <c r="CK287" s="200"/>
      <c r="CL287" s="200"/>
      <c r="CM287" s="200"/>
      <c r="CN287" s="200"/>
      <c r="CO287" s="200"/>
      <c r="CP287" s="200"/>
      <c r="CQ287" s="200"/>
      <c r="CT287" s="319" t="s">
        <v>923</v>
      </c>
      <c r="CU287" s="319"/>
      <c r="CV287" s="319"/>
      <c r="CW287" s="200"/>
      <c r="CX287" s="200"/>
      <c r="CY287" s="200"/>
      <c r="CZ287" s="200"/>
      <c r="DA287" s="200"/>
      <c r="DB287" s="200"/>
      <c r="DC287" s="200"/>
      <c r="DF287"/>
      <c r="DG287"/>
      <c r="DH287"/>
      <c r="DI287"/>
      <c r="DJ287"/>
      <c r="DK287"/>
      <c r="DL287"/>
      <c r="DM287"/>
      <c r="DN287"/>
      <c r="DO287"/>
      <c r="DR287"/>
      <c r="DS287"/>
      <c r="DT287"/>
      <c r="DU287"/>
      <c r="DV287"/>
      <c r="DW287"/>
      <c r="DX287"/>
      <c r="DY287"/>
      <c r="DZ287"/>
      <c r="EA287"/>
    </row>
    <row r="288" spans="2:132" s="181" customFormat="1" ht="6" customHeight="1">
      <c r="B288" s="197"/>
      <c r="C288" s="197"/>
      <c r="D288" s="197"/>
      <c r="N288" s="197"/>
      <c r="O288" s="197"/>
      <c r="P288" s="197"/>
      <c r="Z288" s="197"/>
      <c r="AA288" s="197"/>
      <c r="AB288" s="197"/>
      <c r="AL288" s="197"/>
      <c r="AM288" s="197"/>
      <c r="AN288" s="197"/>
      <c r="AX288" s="197"/>
      <c r="AY288" s="197"/>
      <c r="AZ288" s="197"/>
      <c r="BJ288" s="197"/>
      <c r="BK288" s="197"/>
      <c r="BL288" s="197"/>
      <c r="BV288" s="197"/>
      <c r="BW288" s="197"/>
      <c r="BX288" s="197"/>
      <c r="CH288" s="197"/>
      <c r="CI288" s="197"/>
      <c r="CJ288" s="197"/>
      <c r="CT288" s="197"/>
      <c r="CU288" s="197"/>
      <c r="CV288" s="197"/>
      <c r="DF288"/>
      <c r="DG288"/>
      <c r="DH288"/>
      <c r="DI288"/>
      <c r="DJ288"/>
      <c r="DK288"/>
      <c r="DL288"/>
      <c r="DM288"/>
      <c r="DN288"/>
      <c r="DO288"/>
      <c r="DR288"/>
      <c r="DS288"/>
      <c r="DT288"/>
      <c r="DU288"/>
      <c r="DV288"/>
      <c r="DW288"/>
      <c r="DX288"/>
      <c r="DY288"/>
      <c r="DZ288"/>
      <c r="EA288"/>
    </row>
    <row r="289" spans="2:132" s="179" customFormat="1" ht="21.75" customHeight="1">
      <c r="B289" s="319" t="s">
        <v>924</v>
      </c>
      <c r="C289" s="319"/>
      <c r="D289" s="319"/>
      <c r="E289" s="200"/>
      <c r="F289" s="200"/>
      <c r="G289" s="200"/>
      <c r="H289" s="320"/>
      <c r="I289" s="320"/>
      <c r="J289" s="320"/>
      <c r="K289" s="320"/>
      <c r="N289" s="319" t="s">
        <v>924</v>
      </c>
      <c r="O289" s="319"/>
      <c r="P289" s="319"/>
      <c r="Q289" s="200"/>
      <c r="R289" s="200"/>
      <c r="S289" s="200"/>
      <c r="T289" s="320"/>
      <c r="U289" s="320"/>
      <c r="V289" s="320"/>
      <c r="W289" s="320"/>
      <c r="Z289" s="319" t="s">
        <v>924</v>
      </c>
      <c r="AA289" s="319"/>
      <c r="AB289" s="319"/>
      <c r="AC289" s="200"/>
      <c r="AD289" s="200"/>
      <c r="AE289" s="200"/>
      <c r="AF289" s="320"/>
      <c r="AG289" s="320"/>
      <c r="AH289" s="320"/>
      <c r="AI289" s="320"/>
      <c r="AL289" s="319" t="s">
        <v>924</v>
      </c>
      <c r="AM289" s="319"/>
      <c r="AN289" s="319"/>
      <c r="AO289" s="200"/>
      <c r="AP289" s="200"/>
      <c r="AQ289" s="200"/>
      <c r="AR289" s="320"/>
      <c r="AS289" s="320"/>
      <c r="AT289" s="320"/>
      <c r="AU289" s="320"/>
      <c r="AX289" s="319" t="s">
        <v>924</v>
      </c>
      <c r="AY289" s="319"/>
      <c r="AZ289" s="319"/>
      <c r="BA289" s="200"/>
      <c r="BB289" s="200"/>
      <c r="BC289" s="200"/>
      <c r="BD289" s="320"/>
      <c r="BE289" s="320"/>
      <c r="BF289" s="320"/>
      <c r="BG289" s="320"/>
      <c r="BJ289" s="319" t="s">
        <v>924</v>
      </c>
      <c r="BK289" s="319"/>
      <c r="BL289" s="319"/>
      <c r="BM289" s="200"/>
      <c r="BN289" s="200"/>
      <c r="BO289" s="200"/>
      <c r="BP289" s="320"/>
      <c r="BQ289" s="320"/>
      <c r="BR289" s="320"/>
      <c r="BS289" s="320"/>
      <c r="BV289" s="319" t="s">
        <v>924</v>
      </c>
      <c r="BW289" s="319"/>
      <c r="BX289" s="319"/>
      <c r="BY289" s="200"/>
      <c r="BZ289" s="200"/>
      <c r="CA289" s="200"/>
      <c r="CB289" s="320"/>
      <c r="CC289" s="320"/>
      <c r="CD289" s="320"/>
      <c r="CE289" s="320"/>
      <c r="CH289" s="319" t="s">
        <v>924</v>
      </c>
      <c r="CI289" s="319"/>
      <c r="CJ289" s="319"/>
      <c r="CK289" s="200"/>
      <c r="CL289" s="200"/>
      <c r="CM289" s="200"/>
      <c r="CN289" s="320"/>
      <c r="CO289" s="320"/>
      <c r="CP289" s="320"/>
      <c r="CQ289" s="320"/>
      <c r="CT289" s="319" t="s">
        <v>924</v>
      </c>
      <c r="CU289" s="319"/>
      <c r="CV289" s="319"/>
      <c r="CW289" s="200"/>
      <c r="CX289" s="200"/>
      <c r="CY289" s="200"/>
      <c r="CZ289" s="320"/>
      <c r="DA289" s="320"/>
      <c r="DB289" s="320"/>
      <c r="DC289" s="320"/>
      <c r="DF289"/>
      <c r="DG289"/>
      <c r="DH289"/>
      <c r="DI289"/>
      <c r="DJ289"/>
      <c r="DK289"/>
      <c r="DL289"/>
      <c r="DM289"/>
      <c r="DN289"/>
      <c r="DO289"/>
      <c r="DR289"/>
      <c r="DS289"/>
      <c r="DT289"/>
      <c r="DU289"/>
      <c r="DV289"/>
      <c r="DW289"/>
      <c r="DX289"/>
      <c r="DY289"/>
      <c r="DZ289"/>
      <c r="EA289"/>
    </row>
    <row r="290" spans="2:132" s="179" customFormat="1" ht="21.75" customHeight="1">
      <c r="B290" s="319" t="s">
        <v>925</v>
      </c>
      <c r="C290" s="319"/>
      <c r="D290" s="319"/>
      <c r="E290" s="200"/>
      <c r="F290" s="200"/>
      <c r="G290" s="200"/>
      <c r="H290" s="320"/>
      <c r="I290" s="320"/>
      <c r="J290" s="320"/>
      <c r="K290" s="320"/>
      <c r="N290" s="319" t="s">
        <v>925</v>
      </c>
      <c r="O290" s="319"/>
      <c r="P290" s="319"/>
      <c r="Q290" s="200"/>
      <c r="R290" s="200"/>
      <c r="S290" s="200"/>
      <c r="T290" s="320"/>
      <c r="U290" s="320"/>
      <c r="V290" s="320"/>
      <c r="W290" s="320"/>
      <c r="Z290" s="319" t="s">
        <v>925</v>
      </c>
      <c r="AA290" s="319"/>
      <c r="AB290" s="319"/>
      <c r="AC290" s="200"/>
      <c r="AD290" s="200"/>
      <c r="AE290" s="200"/>
      <c r="AF290" s="320"/>
      <c r="AG290" s="320"/>
      <c r="AH290" s="320"/>
      <c r="AI290" s="320"/>
      <c r="AL290" s="319" t="s">
        <v>925</v>
      </c>
      <c r="AM290" s="319"/>
      <c r="AN290" s="319"/>
      <c r="AO290" s="200"/>
      <c r="AP290" s="200"/>
      <c r="AQ290" s="200"/>
      <c r="AR290" s="320"/>
      <c r="AS290" s="320"/>
      <c r="AT290" s="320"/>
      <c r="AU290" s="320"/>
      <c r="AX290" s="319" t="s">
        <v>925</v>
      </c>
      <c r="AY290" s="319"/>
      <c r="AZ290" s="319"/>
      <c r="BA290" s="200"/>
      <c r="BB290" s="200"/>
      <c r="BC290" s="200"/>
      <c r="BD290" s="320"/>
      <c r="BE290" s="320"/>
      <c r="BF290" s="320"/>
      <c r="BG290" s="320"/>
      <c r="BJ290" s="319" t="s">
        <v>925</v>
      </c>
      <c r="BK290" s="319"/>
      <c r="BL290" s="319"/>
      <c r="BM290" s="200"/>
      <c r="BN290" s="200"/>
      <c r="BO290" s="200"/>
      <c r="BP290" s="320"/>
      <c r="BQ290" s="320"/>
      <c r="BR290" s="320"/>
      <c r="BS290" s="320"/>
      <c r="BV290" s="319" t="s">
        <v>925</v>
      </c>
      <c r="BW290" s="319"/>
      <c r="BX290" s="319"/>
      <c r="BY290" s="200"/>
      <c r="BZ290" s="200"/>
      <c r="CA290" s="200"/>
      <c r="CB290" s="320"/>
      <c r="CC290" s="320"/>
      <c r="CD290" s="320"/>
      <c r="CE290" s="320"/>
      <c r="CH290" s="319" t="s">
        <v>925</v>
      </c>
      <c r="CI290" s="319"/>
      <c r="CJ290" s="319"/>
      <c r="CK290" s="200"/>
      <c r="CL290" s="200"/>
      <c r="CM290" s="200"/>
      <c r="CN290" s="320"/>
      <c r="CO290" s="320"/>
      <c r="CP290" s="320"/>
      <c r="CQ290" s="320"/>
      <c r="CT290" s="319" t="s">
        <v>925</v>
      </c>
      <c r="CU290" s="319"/>
      <c r="CV290" s="319"/>
      <c r="CW290" s="200"/>
      <c r="CX290" s="200"/>
      <c r="CY290" s="200"/>
      <c r="CZ290" s="320"/>
      <c r="DA290" s="320"/>
      <c r="DB290" s="320"/>
      <c r="DC290" s="320"/>
      <c r="DF290"/>
      <c r="DG290"/>
      <c r="DH290"/>
      <c r="DI290"/>
      <c r="DJ290"/>
      <c r="DK290"/>
      <c r="DL290"/>
      <c r="DM290"/>
      <c r="DN290"/>
      <c r="DO290"/>
      <c r="DR290"/>
      <c r="DS290"/>
      <c r="DT290"/>
      <c r="DU290"/>
      <c r="DV290"/>
      <c r="DW290"/>
      <c r="DX290"/>
      <c r="DY290"/>
      <c r="DZ290"/>
      <c r="EA290"/>
    </row>
    <row r="291" spans="2:132" s="202" customFormat="1" ht="6" customHeight="1">
      <c r="B291" s="201"/>
      <c r="C291" s="201"/>
      <c r="D291" s="201"/>
      <c r="H291" s="201"/>
      <c r="I291" s="201"/>
      <c r="J291" s="201"/>
      <c r="K291" s="201"/>
      <c r="N291" s="201"/>
      <c r="O291" s="201"/>
      <c r="P291" s="201"/>
      <c r="T291" s="201"/>
      <c r="U291" s="201"/>
      <c r="V291" s="201"/>
      <c r="W291" s="201"/>
      <c r="Z291" s="201"/>
      <c r="AA291" s="201"/>
      <c r="AB291" s="201"/>
      <c r="AF291" s="201"/>
      <c r="AG291" s="201"/>
      <c r="AH291" s="201"/>
      <c r="AI291" s="201"/>
      <c r="AL291" s="201"/>
      <c r="AM291" s="201"/>
      <c r="AN291" s="201"/>
      <c r="AR291" s="201"/>
      <c r="AS291" s="201"/>
      <c r="AT291" s="201"/>
      <c r="AU291" s="201"/>
      <c r="AX291" s="201"/>
      <c r="AY291" s="201"/>
      <c r="AZ291" s="201"/>
      <c r="BD291" s="201"/>
      <c r="BE291" s="201"/>
      <c r="BF291" s="201"/>
      <c r="BG291" s="201"/>
      <c r="BJ291" s="201"/>
      <c r="BK291" s="201"/>
      <c r="BL291" s="201"/>
      <c r="BP291" s="201"/>
      <c r="BQ291" s="201"/>
      <c r="BR291" s="201"/>
      <c r="BS291" s="201"/>
      <c r="BV291" s="201"/>
      <c r="BW291" s="201"/>
      <c r="BX291" s="201"/>
      <c r="CB291" s="201"/>
      <c r="CC291" s="201"/>
      <c r="CD291" s="201"/>
      <c r="CE291" s="201"/>
      <c r="CH291" s="201"/>
      <c r="CI291" s="201"/>
      <c r="CJ291" s="201"/>
      <c r="CN291" s="201"/>
      <c r="CO291" s="201"/>
      <c r="CP291" s="201"/>
      <c r="CQ291" s="201"/>
      <c r="CT291" s="201"/>
      <c r="CU291" s="201"/>
      <c r="CV291" s="201"/>
      <c r="CZ291" s="201"/>
      <c r="DA291" s="201"/>
      <c r="DB291" s="201"/>
      <c r="DC291" s="201"/>
      <c r="DF291"/>
      <c r="DG291"/>
      <c r="DH291"/>
      <c r="DI291"/>
      <c r="DJ291"/>
      <c r="DK291"/>
      <c r="DL291"/>
      <c r="DM291"/>
      <c r="DN291"/>
      <c r="DO291"/>
      <c r="DR291"/>
      <c r="DS291"/>
      <c r="DT291"/>
      <c r="DU291"/>
      <c r="DV291"/>
      <c r="DW291"/>
      <c r="DX291"/>
      <c r="DY291"/>
      <c r="DZ291"/>
      <c r="EA291"/>
    </row>
    <row r="292" spans="2:132" ht="12.75" customHeight="1">
      <c r="B292" s="321" t="s">
        <v>926</v>
      </c>
      <c r="C292" s="321"/>
      <c r="D292" s="321"/>
      <c r="E292" s="322"/>
      <c r="F292" s="322"/>
      <c r="G292" s="322"/>
      <c r="H292" s="322"/>
      <c r="I292" s="322"/>
      <c r="J292" s="322"/>
      <c r="K292" s="322"/>
      <c r="N292" s="321" t="s">
        <v>926</v>
      </c>
      <c r="O292" s="321"/>
      <c r="P292" s="321"/>
      <c r="Q292" s="322"/>
      <c r="R292" s="322"/>
      <c r="S292" s="322"/>
      <c r="T292" s="322"/>
      <c r="U292" s="322"/>
      <c r="V292" s="322"/>
      <c r="W292" s="322"/>
      <c r="Z292" s="321" t="s">
        <v>926</v>
      </c>
      <c r="AA292" s="321"/>
      <c r="AB292" s="321"/>
      <c r="AC292" s="322"/>
      <c r="AD292" s="322"/>
      <c r="AE292" s="322"/>
      <c r="AF292" s="322"/>
      <c r="AG292" s="322"/>
      <c r="AH292" s="322"/>
      <c r="AI292" s="322"/>
      <c r="AL292" s="321" t="s">
        <v>926</v>
      </c>
      <c r="AM292" s="321"/>
      <c r="AN292" s="321"/>
      <c r="AO292" s="322"/>
      <c r="AP292" s="322"/>
      <c r="AQ292" s="322"/>
      <c r="AR292" s="322"/>
      <c r="AS292" s="322"/>
      <c r="AT292" s="322"/>
      <c r="AU292" s="322"/>
      <c r="AX292" s="321" t="s">
        <v>926</v>
      </c>
      <c r="AY292" s="321"/>
      <c r="AZ292" s="321"/>
      <c r="BA292" s="322"/>
      <c r="BB292" s="322"/>
      <c r="BC292" s="322"/>
      <c r="BD292" s="322"/>
      <c r="BE292" s="322"/>
      <c r="BF292" s="322"/>
      <c r="BG292" s="322"/>
      <c r="BJ292" s="321" t="s">
        <v>926</v>
      </c>
      <c r="BK292" s="321"/>
      <c r="BL292" s="321"/>
      <c r="BM292" s="322"/>
      <c r="BN292" s="322"/>
      <c r="BO292" s="322"/>
      <c r="BP292" s="322"/>
      <c r="BQ292" s="322"/>
      <c r="BR292" s="322"/>
      <c r="BS292" s="322"/>
      <c r="BV292" s="321" t="s">
        <v>926</v>
      </c>
      <c r="BW292" s="321"/>
      <c r="BX292" s="321"/>
      <c r="BY292" s="322"/>
      <c r="BZ292" s="322"/>
      <c r="CA292" s="322"/>
      <c r="CB292" s="322"/>
      <c r="CC292" s="322"/>
      <c r="CD292" s="322"/>
      <c r="CE292" s="322"/>
      <c r="CH292" s="321" t="s">
        <v>926</v>
      </c>
      <c r="CI292" s="321"/>
      <c r="CJ292" s="321"/>
      <c r="CK292" s="322"/>
      <c r="CL292" s="322"/>
      <c r="CM292" s="322"/>
      <c r="CN292" s="322"/>
      <c r="CO292" s="322"/>
      <c r="CP292" s="322"/>
      <c r="CQ292" s="322"/>
      <c r="CT292" s="321" t="s">
        <v>926</v>
      </c>
      <c r="CU292" s="321"/>
      <c r="CV292" s="321"/>
      <c r="CW292" s="322"/>
      <c r="CX292" s="322"/>
      <c r="CY292" s="322"/>
      <c r="CZ292" s="322"/>
      <c r="DA292" s="322"/>
      <c r="DB292" s="322"/>
      <c r="DC292" s="322"/>
      <c r="DF292"/>
      <c r="DG292"/>
      <c r="DH292"/>
      <c r="DI292"/>
      <c r="DJ292"/>
      <c r="DK292"/>
      <c r="DL292"/>
      <c r="DM292"/>
      <c r="DN292"/>
      <c r="DO292"/>
      <c r="DR292"/>
      <c r="DS292"/>
      <c r="DT292"/>
      <c r="DU292"/>
      <c r="DV292"/>
      <c r="DW292"/>
      <c r="DX292"/>
      <c r="DY292"/>
      <c r="DZ292"/>
      <c r="EA292"/>
    </row>
    <row r="293" spans="2:132" ht="12.75" customHeight="1">
      <c r="B293" s="321"/>
      <c r="C293" s="321"/>
      <c r="D293" s="321"/>
      <c r="E293" s="322"/>
      <c r="F293" s="322"/>
      <c r="G293" s="322"/>
      <c r="H293" s="322"/>
      <c r="I293" s="322"/>
      <c r="J293" s="322"/>
      <c r="K293" s="322"/>
      <c r="N293" s="321"/>
      <c r="O293" s="321"/>
      <c r="P293" s="321"/>
      <c r="Q293" s="322"/>
      <c r="R293" s="322"/>
      <c r="S293" s="322"/>
      <c r="T293" s="322"/>
      <c r="U293" s="322"/>
      <c r="V293" s="322"/>
      <c r="W293" s="322"/>
      <c r="Z293" s="321"/>
      <c r="AA293" s="321"/>
      <c r="AB293" s="321"/>
      <c r="AC293" s="322"/>
      <c r="AD293" s="322"/>
      <c r="AE293" s="322"/>
      <c r="AF293" s="322"/>
      <c r="AG293" s="322"/>
      <c r="AH293" s="322"/>
      <c r="AI293" s="322"/>
      <c r="AL293" s="321"/>
      <c r="AM293" s="321"/>
      <c r="AN293" s="321"/>
      <c r="AO293" s="322"/>
      <c r="AP293" s="322"/>
      <c r="AQ293" s="322"/>
      <c r="AR293" s="322"/>
      <c r="AS293" s="322"/>
      <c r="AT293" s="322"/>
      <c r="AU293" s="322"/>
      <c r="AX293" s="321"/>
      <c r="AY293" s="321"/>
      <c r="AZ293" s="321"/>
      <c r="BA293" s="322"/>
      <c r="BB293" s="322"/>
      <c r="BC293" s="322"/>
      <c r="BD293" s="322"/>
      <c r="BE293" s="322"/>
      <c r="BF293" s="322"/>
      <c r="BG293" s="322"/>
      <c r="BJ293" s="321"/>
      <c r="BK293" s="321"/>
      <c r="BL293" s="321"/>
      <c r="BM293" s="322"/>
      <c r="BN293" s="322"/>
      <c r="BO293" s="322"/>
      <c r="BP293" s="322"/>
      <c r="BQ293" s="322"/>
      <c r="BR293" s="322"/>
      <c r="BS293" s="322"/>
      <c r="BV293" s="321"/>
      <c r="BW293" s="321"/>
      <c r="BX293" s="321"/>
      <c r="BY293" s="322"/>
      <c r="BZ293" s="322"/>
      <c r="CA293" s="322"/>
      <c r="CB293" s="322"/>
      <c r="CC293" s="322"/>
      <c r="CD293" s="322"/>
      <c r="CE293" s="322"/>
      <c r="CH293" s="321"/>
      <c r="CI293" s="321"/>
      <c r="CJ293" s="321"/>
      <c r="CK293" s="322"/>
      <c r="CL293" s="322"/>
      <c r="CM293" s="322"/>
      <c r="CN293" s="322"/>
      <c r="CO293" s="322"/>
      <c r="CP293" s="322"/>
      <c r="CQ293" s="322"/>
      <c r="CT293" s="321"/>
      <c r="CU293" s="321"/>
      <c r="CV293" s="321"/>
      <c r="CW293" s="322"/>
      <c r="CX293" s="322"/>
      <c r="CY293" s="322"/>
      <c r="CZ293" s="322"/>
      <c r="DA293" s="322"/>
      <c r="DB293" s="322"/>
      <c r="DC293" s="322"/>
      <c r="DF293"/>
      <c r="DG293"/>
      <c r="DH293"/>
      <c r="DI293"/>
      <c r="DJ293"/>
      <c r="DK293"/>
      <c r="DL293"/>
      <c r="DM293"/>
      <c r="DN293"/>
      <c r="DO293"/>
      <c r="DR293"/>
      <c r="DS293"/>
      <c r="DT293"/>
      <c r="DU293"/>
      <c r="DV293"/>
      <c r="DW293"/>
      <c r="DX293"/>
      <c r="DY293"/>
      <c r="DZ293"/>
      <c r="EA293"/>
    </row>
    <row r="294" spans="2:132" ht="12.75" customHeight="1">
      <c r="B294" s="321"/>
      <c r="C294" s="321"/>
      <c r="D294" s="321"/>
      <c r="E294" s="322"/>
      <c r="F294" s="322"/>
      <c r="G294" s="322"/>
      <c r="H294" s="322"/>
      <c r="I294" s="322"/>
      <c r="J294" s="322"/>
      <c r="K294" s="322"/>
      <c r="N294" s="321"/>
      <c r="O294" s="321"/>
      <c r="P294" s="321"/>
      <c r="Q294" s="322"/>
      <c r="R294" s="322"/>
      <c r="S294" s="322"/>
      <c r="T294" s="322"/>
      <c r="U294" s="322"/>
      <c r="V294" s="322"/>
      <c r="W294" s="322"/>
      <c r="Z294" s="321"/>
      <c r="AA294" s="321"/>
      <c r="AB294" s="321"/>
      <c r="AC294" s="322"/>
      <c r="AD294" s="322"/>
      <c r="AE294" s="322"/>
      <c r="AF294" s="322"/>
      <c r="AG294" s="322"/>
      <c r="AH294" s="322"/>
      <c r="AI294" s="322"/>
      <c r="AL294" s="321"/>
      <c r="AM294" s="321"/>
      <c r="AN294" s="321"/>
      <c r="AO294" s="322"/>
      <c r="AP294" s="322"/>
      <c r="AQ294" s="322"/>
      <c r="AR294" s="322"/>
      <c r="AS294" s="322"/>
      <c r="AT294" s="322"/>
      <c r="AU294" s="322"/>
      <c r="AX294" s="321"/>
      <c r="AY294" s="321"/>
      <c r="AZ294" s="321"/>
      <c r="BA294" s="322"/>
      <c r="BB294" s="322"/>
      <c r="BC294" s="322"/>
      <c r="BD294" s="322"/>
      <c r="BE294" s="322"/>
      <c r="BF294" s="322"/>
      <c r="BG294" s="322"/>
      <c r="BJ294" s="321"/>
      <c r="BK294" s="321"/>
      <c r="BL294" s="321"/>
      <c r="BM294" s="322"/>
      <c r="BN294" s="322"/>
      <c r="BO294" s="322"/>
      <c r="BP294" s="322"/>
      <c r="BQ294" s="322"/>
      <c r="BR294" s="322"/>
      <c r="BS294" s="322"/>
      <c r="BV294" s="321"/>
      <c r="BW294" s="321"/>
      <c r="BX294" s="321"/>
      <c r="BY294" s="322"/>
      <c r="BZ294" s="322"/>
      <c r="CA294" s="322"/>
      <c r="CB294" s="322"/>
      <c r="CC294" s="322"/>
      <c r="CD294" s="322"/>
      <c r="CE294" s="322"/>
      <c r="CH294" s="321"/>
      <c r="CI294" s="321"/>
      <c r="CJ294" s="321"/>
      <c r="CK294" s="322"/>
      <c r="CL294" s="322"/>
      <c r="CM294" s="322"/>
      <c r="CN294" s="322"/>
      <c r="CO294" s="322"/>
      <c r="CP294" s="322"/>
      <c r="CQ294" s="322"/>
      <c r="CT294" s="321"/>
      <c r="CU294" s="321"/>
      <c r="CV294" s="321"/>
      <c r="CW294" s="322"/>
      <c r="CX294" s="322"/>
      <c r="CY294" s="322"/>
      <c r="CZ294" s="322"/>
      <c r="DA294" s="322"/>
      <c r="DB294" s="322"/>
      <c r="DC294" s="322"/>
      <c r="DF294"/>
      <c r="DG294"/>
      <c r="DH294"/>
      <c r="DI294"/>
      <c r="DJ294"/>
      <c r="DK294"/>
      <c r="DL294"/>
      <c r="DM294"/>
      <c r="DN294"/>
      <c r="DO294"/>
      <c r="DR294"/>
      <c r="DS294"/>
      <c r="DT294"/>
      <c r="DU294"/>
      <c r="DV294"/>
      <c r="DW294"/>
      <c r="DX294"/>
      <c r="DY294"/>
      <c r="DZ294"/>
      <c r="EA294"/>
    </row>
    <row r="295" spans="2:132" ht="12.75" customHeight="1">
      <c r="B295" s="321"/>
      <c r="C295" s="321"/>
      <c r="D295" s="321"/>
      <c r="E295" s="322"/>
      <c r="F295" s="322"/>
      <c r="G295" s="322"/>
      <c r="H295" s="322"/>
      <c r="I295" s="322"/>
      <c r="J295" s="322"/>
      <c r="K295" s="322"/>
      <c r="N295" s="321"/>
      <c r="O295" s="321"/>
      <c r="P295" s="321"/>
      <c r="Q295" s="322"/>
      <c r="R295" s="322"/>
      <c r="S295" s="322"/>
      <c r="T295" s="322"/>
      <c r="U295" s="322"/>
      <c r="V295" s="322"/>
      <c r="W295" s="322"/>
      <c r="Z295" s="321"/>
      <c r="AA295" s="321"/>
      <c r="AB295" s="321"/>
      <c r="AC295" s="322"/>
      <c r="AD295" s="322"/>
      <c r="AE295" s="322"/>
      <c r="AF295" s="322"/>
      <c r="AG295" s="322"/>
      <c r="AH295" s="322"/>
      <c r="AI295" s="322"/>
      <c r="AL295" s="321"/>
      <c r="AM295" s="321"/>
      <c r="AN295" s="321"/>
      <c r="AO295" s="322"/>
      <c r="AP295" s="322"/>
      <c r="AQ295" s="322"/>
      <c r="AR295" s="322"/>
      <c r="AS295" s="322"/>
      <c r="AT295" s="322"/>
      <c r="AU295" s="322"/>
      <c r="AX295" s="321"/>
      <c r="AY295" s="321"/>
      <c r="AZ295" s="321"/>
      <c r="BA295" s="322"/>
      <c r="BB295" s="322"/>
      <c r="BC295" s="322"/>
      <c r="BD295" s="322"/>
      <c r="BE295" s="322"/>
      <c r="BF295" s="322"/>
      <c r="BG295" s="322"/>
      <c r="BJ295" s="321"/>
      <c r="BK295" s="321"/>
      <c r="BL295" s="321"/>
      <c r="BM295" s="322"/>
      <c r="BN295" s="322"/>
      <c r="BO295" s="322"/>
      <c r="BP295" s="322"/>
      <c r="BQ295" s="322"/>
      <c r="BR295" s="322"/>
      <c r="BS295" s="322"/>
      <c r="BV295" s="321"/>
      <c r="BW295" s="321"/>
      <c r="BX295" s="321"/>
      <c r="BY295" s="322"/>
      <c r="BZ295" s="322"/>
      <c r="CA295" s="322"/>
      <c r="CB295" s="322"/>
      <c r="CC295" s="322"/>
      <c r="CD295" s="322"/>
      <c r="CE295" s="322"/>
      <c r="CH295" s="321"/>
      <c r="CI295" s="321"/>
      <c r="CJ295" s="321"/>
      <c r="CK295" s="322"/>
      <c r="CL295" s="322"/>
      <c r="CM295" s="322"/>
      <c r="CN295" s="322"/>
      <c r="CO295" s="322"/>
      <c r="CP295" s="322"/>
      <c r="CQ295" s="322"/>
      <c r="CT295" s="321"/>
      <c r="CU295" s="321"/>
      <c r="CV295" s="321"/>
      <c r="CW295" s="322"/>
      <c r="CX295" s="322"/>
      <c r="CY295" s="322"/>
      <c r="CZ295" s="322"/>
      <c r="DA295" s="322"/>
      <c r="DB295" s="322"/>
      <c r="DC295" s="322"/>
      <c r="DF295"/>
      <c r="DG295"/>
      <c r="DH295"/>
      <c r="DI295"/>
      <c r="DJ295"/>
      <c r="DK295"/>
      <c r="DL295"/>
      <c r="DM295"/>
      <c r="DN295"/>
      <c r="DO295"/>
      <c r="DR295"/>
      <c r="DS295"/>
      <c r="DT295"/>
      <c r="DU295"/>
      <c r="DV295"/>
      <c r="DW295"/>
      <c r="DX295"/>
      <c r="DY295"/>
      <c r="DZ295"/>
      <c r="EA295"/>
    </row>
    <row r="296" spans="2:132" ht="5.25" customHeight="1">
      <c r="DF296"/>
      <c r="DG296"/>
      <c r="DH296"/>
      <c r="DI296"/>
      <c r="DJ296"/>
      <c r="DK296"/>
      <c r="DL296"/>
      <c r="DM296"/>
      <c r="DN296"/>
      <c r="DO296"/>
      <c r="DR296"/>
      <c r="DS296"/>
      <c r="DT296"/>
      <c r="DU296"/>
      <c r="DV296"/>
      <c r="DW296"/>
      <c r="DX296"/>
      <c r="DY296"/>
      <c r="DZ296"/>
      <c r="EA296"/>
    </row>
    <row r="297" spans="2:132" ht="18.75" customHeight="1">
      <c r="E297" s="323" t="s">
        <v>927</v>
      </c>
      <c r="F297" s="323"/>
      <c r="G297" s="324"/>
      <c r="H297" s="324"/>
      <c r="I297" s="324"/>
      <c r="Q297" s="323" t="s">
        <v>927</v>
      </c>
      <c r="R297" s="323"/>
      <c r="S297" s="324"/>
      <c r="T297" s="324"/>
      <c r="U297" s="324"/>
      <c r="AC297" s="323" t="s">
        <v>927</v>
      </c>
      <c r="AD297" s="323"/>
      <c r="AE297" s="324"/>
      <c r="AF297" s="324"/>
      <c r="AG297" s="324"/>
      <c r="AO297" s="323" t="s">
        <v>927</v>
      </c>
      <c r="AP297" s="323"/>
      <c r="AQ297" s="324"/>
      <c r="AR297" s="324"/>
      <c r="AS297" s="324"/>
      <c r="BA297" s="323" t="s">
        <v>927</v>
      </c>
      <c r="BB297" s="323"/>
      <c r="BC297" s="324"/>
      <c r="BD297" s="324"/>
      <c r="BE297" s="324"/>
      <c r="BM297" s="323" t="s">
        <v>927</v>
      </c>
      <c r="BN297" s="323"/>
      <c r="BO297" s="324"/>
      <c r="BP297" s="324"/>
      <c r="BQ297" s="324"/>
      <c r="BY297" s="323" t="s">
        <v>927</v>
      </c>
      <c r="BZ297" s="323"/>
      <c r="CA297" s="324"/>
      <c r="CB297" s="324"/>
      <c r="CC297" s="324"/>
      <c r="CK297" s="323" t="s">
        <v>927</v>
      </c>
      <c r="CL297" s="323"/>
      <c r="CM297" s="324"/>
      <c r="CN297" s="324"/>
      <c r="CO297" s="324"/>
      <c r="CW297" s="323" t="s">
        <v>927</v>
      </c>
      <c r="CX297" s="323"/>
      <c r="CY297" s="324"/>
      <c r="CZ297" s="324"/>
      <c r="DA297" s="324"/>
      <c r="DF297"/>
      <c r="DG297"/>
      <c r="DH297"/>
      <c r="DI297"/>
      <c r="DJ297"/>
      <c r="DK297"/>
      <c r="DL297"/>
      <c r="DM297"/>
      <c r="DN297"/>
      <c r="DO297"/>
      <c r="DR297"/>
      <c r="DS297"/>
      <c r="DT297"/>
      <c r="DU297"/>
      <c r="DV297"/>
      <c r="DW297"/>
      <c r="DX297"/>
      <c r="DY297"/>
      <c r="DZ297"/>
      <c r="EA297"/>
    </row>
    <row r="298" spans="2:132" ht="18.75" customHeight="1">
      <c r="E298" s="323" t="s">
        <v>928</v>
      </c>
      <c r="F298" s="323"/>
      <c r="G298" s="325"/>
      <c r="H298" s="325"/>
      <c r="I298" s="325"/>
      <c r="Q298" s="323" t="s">
        <v>928</v>
      </c>
      <c r="R298" s="323"/>
      <c r="S298" s="325"/>
      <c r="T298" s="325"/>
      <c r="U298" s="325"/>
      <c r="AC298" s="323" t="s">
        <v>928</v>
      </c>
      <c r="AD298" s="323"/>
      <c r="AE298" s="325"/>
      <c r="AF298" s="325"/>
      <c r="AG298" s="325"/>
      <c r="AO298" s="323" t="s">
        <v>928</v>
      </c>
      <c r="AP298" s="323"/>
      <c r="AQ298" s="325"/>
      <c r="AR298" s="325"/>
      <c r="AS298" s="325"/>
      <c r="BA298" s="323" t="s">
        <v>928</v>
      </c>
      <c r="BB298" s="323"/>
      <c r="BC298" s="325"/>
      <c r="BD298" s="325"/>
      <c r="BE298" s="325"/>
      <c r="BM298" s="323" t="s">
        <v>928</v>
      </c>
      <c r="BN298" s="323"/>
      <c r="BO298" s="325"/>
      <c r="BP298" s="325"/>
      <c r="BQ298" s="325"/>
      <c r="BY298" s="323" t="s">
        <v>928</v>
      </c>
      <c r="BZ298" s="323"/>
      <c r="CA298" s="325"/>
      <c r="CB298" s="325"/>
      <c r="CC298" s="325"/>
      <c r="CK298" s="323" t="s">
        <v>928</v>
      </c>
      <c r="CL298" s="323"/>
      <c r="CM298" s="325"/>
      <c r="CN298" s="325"/>
      <c r="CO298" s="325"/>
      <c r="CW298" s="323" t="s">
        <v>928</v>
      </c>
      <c r="CX298" s="323"/>
      <c r="CY298" s="325"/>
      <c r="CZ298" s="325"/>
      <c r="DA298" s="325"/>
      <c r="DF298"/>
      <c r="DG298"/>
      <c r="DH298"/>
      <c r="DI298"/>
      <c r="DJ298"/>
      <c r="DK298"/>
      <c r="DL298"/>
      <c r="DM298"/>
      <c r="DN298"/>
      <c r="DO298"/>
      <c r="DR298"/>
      <c r="DS298"/>
      <c r="DT298"/>
      <c r="DU298"/>
      <c r="DV298"/>
      <c r="DW298"/>
      <c r="DX298"/>
      <c r="DY298"/>
      <c r="DZ298"/>
      <c r="EA298"/>
    </row>
    <row r="299" spans="2:132" ht="18.75" customHeight="1">
      <c r="E299" s="323" t="s">
        <v>929</v>
      </c>
      <c r="F299" s="323"/>
      <c r="G299" s="325"/>
      <c r="H299" s="325"/>
      <c r="I299" s="325"/>
      <c r="Q299" s="323" t="s">
        <v>929</v>
      </c>
      <c r="R299" s="323"/>
      <c r="S299" s="325"/>
      <c r="T299" s="325"/>
      <c r="U299" s="325"/>
      <c r="AC299" s="323" t="s">
        <v>929</v>
      </c>
      <c r="AD299" s="323"/>
      <c r="AE299" s="325"/>
      <c r="AF299" s="325"/>
      <c r="AG299" s="325"/>
      <c r="AO299" s="323" t="s">
        <v>929</v>
      </c>
      <c r="AP299" s="323"/>
      <c r="AQ299" s="325"/>
      <c r="AR299" s="325"/>
      <c r="AS299" s="325"/>
      <c r="BA299" s="323" t="s">
        <v>929</v>
      </c>
      <c r="BB299" s="323"/>
      <c r="BC299" s="325"/>
      <c r="BD299" s="325"/>
      <c r="BE299" s="325"/>
      <c r="BM299" s="323" t="s">
        <v>929</v>
      </c>
      <c r="BN299" s="323"/>
      <c r="BO299" s="325"/>
      <c r="BP299" s="325"/>
      <c r="BQ299" s="325"/>
      <c r="BY299" s="323" t="s">
        <v>929</v>
      </c>
      <c r="BZ299" s="323"/>
      <c r="CA299" s="325"/>
      <c r="CB299" s="325"/>
      <c r="CC299" s="325"/>
      <c r="CK299" s="323" t="s">
        <v>929</v>
      </c>
      <c r="CL299" s="323"/>
      <c r="CM299" s="325"/>
      <c r="CN299" s="325"/>
      <c r="CO299" s="325"/>
      <c r="CW299" s="323" t="s">
        <v>929</v>
      </c>
      <c r="CX299" s="323"/>
      <c r="CY299" s="325"/>
      <c r="CZ299" s="325"/>
      <c r="DA299" s="325"/>
      <c r="DF299"/>
      <c r="DG299"/>
      <c r="DH299"/>
      <c r="DI299"/>
      <c r="DJ299"/>
      <c r="DK299"/>
      <c r="DL299"/>
      <c r="DM299"/>
      <c r="DN299"/>
      <c r="DO299"/>
      <c r="DR299"/>
      <c r="DS299"/>
      <c r="DT299"/>
      <c r="DU299"/>
      <c r="DV299"/>
      <c r="DW299"/>
      <c r="DX299"/>
      <c r="DY299"/>
      <c r="DZ299"/>
      <c r="EA299"/>
    </row>
    <row r="300" spans="2:132" ht="9.75" customHeight="1">
      <c r="DF300"/>
      <c r="DG300"/>
      <c r="DH300"/>
      <c r="DI300"/>
      <c r="DJ300"/>
      <c r="DK300"/>
      <c r="DL300"/>
      <c r="DM300"/>
      <c r="DN300"/>
      <c r="DO300"/>
      <c r="DR300"/>
      <c r="DS300"/>
      <c r="DT300"/>
      <c r="DU300"/>
      <c r="DV300"/>
      <c r="DW300"/>
      <c r="DX300"/>
      <c r="DY300"/>
      <c r="DZ300"/>
      <c r="EA300"/>
    </row>
    <row r="301" spans="2:132" ht="9.75" customHeight="1">
      <c r="DF301"/>
      <c r="DG301"/>
      <c r="DH301"/>
      <c r="DI301"/>
      <c r="DJ301"/>
      <c r="DK301"/>
      <c r="DL301"/>
      <c r="DM301"/>
      <c r="DN301"/>
      <c r="DO301"/>
      <c r="DR301"/>
      <c r="DS301"/>
      <c r="DT301"/>
      <c r="DU301"/>
      <c r="DV301"/>
      <c r="DW301"/>
      <c r="DX301"/>
      <c r="DY301"/>
      <c r="DZ301"/>
      <c r="EA301"/>
    </row>
    <row r="302" spans="2:132" s="179" customFormat="1" ht="6" customHeight="1">
      <c r="B302" s="176"/>
      <c r="C302" s="177"/>
      <c r="D302" s="177"/>
      <c r="E302" s="177"/>
      <c r="F302" s="177"/>
      <c r="G302" s="177"/>
      <c r="H302" s="177"/>
      <c r="I302" s="177"/>
      <c r="J302" s="177"/>
      <c r="K302" s="178"/>
      <c r="N302" s="176"/>
      <c r="O302" s="177"/>
      <c r="P302" s="177"/>
      <c r="Q302" s="177"/>
      <c r="R302" s="177"/>
      <c r="S302" s="177"/>
      <c r="T302" s="177"/>
      <c r="U302" s="177"/>
      <c r="V302" s="177"/>
      <c r="W302" s="178"/>
      <c r="Z302" s="176"/>
      <c r="AA302" s="177"/>
      <c r="AB302" s="177"/>
      <c r="AC302" s="177"/>
      <c r="AD302" s="177"/>
      <c r="AE302" s="177"/>
      <c r="AF302" s="177"/>
      <c r="AG302" s="177"/>
      <c r="AH302" s="177"/>
      <c r="AI302" s="178"/>
      <c r="AL302" s="176"/>
      <c r="AM302" s="177"/>
      <c r="AN302" s="177"/>
      <c r="AO302" s="177"/>
      <c r="AP302" s="177"/>
      <c r="AQ302" s="177"/>
      <c r="AR302" s="177"/>
      <c r="AS302" s="177"/>
      <c r="AT302" s="177"/>
      <c r="AU302" s="178"/>
      <c r="AX302" s="176"/>
      <c r="AY302" s="177"/>
      <c r="AZ302" s="177"/>
      <c r="BA302" s="177"/>
      <c r="BB302" s="177"/>
      <c r="BC302" s="177"/>
      <c r="BD302" s="177"/>
      <c r="BE302" s="177"/>
      <c r="BF302" s="177"/>
      <c r="BG302" s="178"/>
      <c r="BJ302" s="176"/>
      <c r="BK302" s="177"/>
      <c r="BL302" s="177"/>
      <c r="BM302" s="177"/>
      <c r="BN302" s="177"/>
      <c r="BO302" s="177"/>
      <c r="BP302" s="177"/>
      <c r="BQ302" s="177"/>
      <c r="BR302" s="177"/>
      <c r="BS302" s="178"/>
      <c r="BV302" s="176"/>
      <c r="BW302" s="177"/>
      <c r="BX302" s="177"/>
      <c r="BY302" s="177"/>
      <c r="BZ302" s="177"/>
      <c r="CA302" s="177"/>
      <c r="CB302" s="177"/>
      <c r="CC302" s="177"/>
      <c r="CD302" s="177"/>
      <c r="CE302" s="178"/>
      <c r="CH302" s="176"/>
      <c r="CI302" s="177"/>
      <c r="CJ302" s="177"/>
      <c r="CK302" s="177"/>
      <c r="CL302" s="177"/>
      <c r="CM302" s="177"/>
      <c r="CN302" s="177"/>
      <c r="CO302" s="177"/>
      <c r="CP302" s="177"/>
      <c r="CQ302" s="178"/>
      <c r="CT302" s="176"/>
      <c r="CU302" s="177"/>
      <c r="CV302" s="177"/>
      <c r="CW302" s="177"/>
      <c r="CX302" s="177"/>
      <c r="CY302" s="177"/>
      <c r="CZ302" s="177"/>
      <c r="DA302" s="177"/>
      <c r="DB302" s="177"/>
      <c r="DC302" s="178"/>
      <c r="DF302"/>
      <c r="DG302"/>
      <c r="DH302"/>
      <c r="DI302"/>
      <c r="DJ302"/>
      <c r="DK302"/>
      <c r="DL302"/>
      <c r="DM302"/>
      <c r="DN302"/>
      <c r="DO302"/>
      <c r="DR302"/>
      <c r="DS302"/>
      <c r="DT302"/>
      <c r="DU302"/>
      <c r="DV302"/>
      <c r="DW302"/>
      <c r="DX302"/>
      <c r="DY302"/>
      <c r="DZ302"/>
      <c r="EA302"/>
    </row>
    <row r="303" spans="2:132" s="179" customFormat="1" ht="18" customHeight="1">
      <c r="B303" s="180"/>
      <c r="C303" s="181"/>
      <c r="D303" s="181"/>
      <c r="E303" s="305" t="s">
        <v>2</v>
      </c>
      <c r="F303" s="305"/>
      <c r="G303" s="305"/>
      <c r="H303" s="305"/>
      <c r="I303" s="182"/>
      <c r="J303" s="182"/>
      <c r="K303" s="183"/>
      <c r="L303" s="182"/>
      <c r="N303" s="180"/>
      <c r="O303" s="181"/>
      <c r="P303" s="181"/>
      <c r="Q303" s="305" t="s">
        <v>2</v>
      </c>
      <c r="R303" s="305"/>
      <c r="S303" s="305"/>
      <c r="T303" s="305"/>
      <c r="U303" s="182"/>
      <c r="V303" s="182"/>
      <c r="W303" s="183"/>
      <c r="X303" s="182"/>
      <c r="Z303" s="180"/>
      <c r="AA303" s="181"/>
      <c r="AB303" s="181"/>
      <c r="AC303" s="305" t="s">
        <v>2</v>
      </c>
      <c r="AD303" s="305"/>
      <c r="AE303" s="305"/>
      <c r="AF303" s="305"/>
      <c r="AG303" s="182"/>
      <c r="AH303" s="182"/>
      <c r="AI303" s="183"/>
      <c r="AJ303" s="182"/>
      <c r="AL303" s="180"/>
      <c r="AM303" s="181"/>
      <c r="AN303" s="181"/>
      <c r="AO303" s="305" t="s">
        <v>2</v>
      </c>
      <c r="AP303" s="305"/>
      <c r="AQ303" s="305"/>
      <c r="AR303" s="305"/>
      <c r="AS303" s="182"/>
      <c r="AT303" s="182"/>
      <c r="AU303" s="183"/>
      <c r="AV303" s="182"/>
      <c r="AX303" s="180"/>
      <c r="AY303" s="181"/>
      <c r="AZ303" s="181"/>
      <c r="BA303" s="305" t="s">
        <v>2</v>
      </c>
      <c r="BB303" s="305"/>
      <c r="BC303" s="305"/>
      <c r="BD303" s="305"/>
      <c r="BE303" s="182"/>
      <c r="BF303" s="182"/>
      <c r="BG303" s="183"/>
      <c r="BH303" s="182"/>
      <c r="BJ303" s="180"/>
      <c r="BK303" s="181"/>
      <c r="BL303" s="181"/>
      <c r="BM303" s="305" t="s">
        <v>2</v>
      </c>
      <c r="BN303" s="305"/>
      <c r="BO303" s="305"/>
      <c r="BP303" s="305"/>
      <c r="BQ303" s="182"/>
      <c r="BR303" s="182"/>
      <c r="BS303" s="183"/>
      <c r="BT303" s="182"/>
      <c r="BV303" s="180"/>
      <c r="BW303" s="181"/>
      <c r="BX303" s="181"/>
      <c r="BY303" s="305" t="s">
        <v>2</v>
      </c>
      <c r="BZ303" s="305"/>
      <c r="CA303" s="305"/>
      <c r="CB303" s="305"/>
      <c r="CC303" s="182"/>
      <c r="CD303" s="182"/>
      <c r="CE303" s="183"/>
      <c r="CF303" s="182"/>
      <c r="CH303" s="180"/>
      <c r="CI303" s="181"/>
      <c r="CJ303" s="181"/>
      <c r="CK303" s="305" t="s">
        <v>2</v>
      </c>
      <c r="CL303" s="305"/>
      <c r="CM303" s="305"/>
      <c r="CN303" s="305"/>
      <c r="CO303" s="182"/>
      <c r="CP303" s="182"/>
      <c r="CQ303" s="183"/>
      <c r="CR303" s="182"/>
      <c r="CT303" s="180"/>
      <c r="CU303" s="181"/>
      <c r="CV303" s="181"/>
      <c r="CW303" s="305" t="s">
        <v>2</v>
      </c>
      <c r="CX303" s="305"/>
      <c r="CY303" s="305"/>
      <c r="CZ303" s="305"/>
      <c r="DA303" s="182"/>
      <c r="DB303" s="182"/>
      <c r="DC303" s="183"/>
      <c r="DD303" s="182"/>
      <c r="DF303"/>
      <c r="DG303"/>
      <c r="DH303"/>
      <c r="DI303"/>
      <c r="DJ303"/>
      <c r="DK303"/>
      <c r="DL303"/>
      <c r="DM303"/>
      <c r="DN303"/>
      <c r="DO303"/>
      <c r="DP303" s="182"/>
      <c r="DR303"/>
      <c r="DS303"/>
      <c r="DT303"/>
      <c r="DU303"/>
      <c r="DV303"/>
      <c r="DW303"/>
      <c r="DX303"/>
      <c r="DY303"/>
      <c r="DZ303"/>
      <c r="EA303"/>
      <c r="EB303" s="182"/>
    </row>
    <row r="304" spans="2:132" s="179" customFormat="1" ht="18" customHeight="1">
      <c r="B304" s="180"/>
      <c r="C304" s="181"/>
      <c r="D304" s="181"/>
      <c r="E304" s="306" t="s">
        <v>910</v>
      </c>
      <c r="F304" s="306"/>
      <c r="G304" s="306"/>
      <c r="H304" s="306"/>
      <c r="I304" s="184"/>
      <c r="J304" s="184"/>
      <c r="K304" s="185"/>
      <c r="L304" s="184"/>
      <c r="N304" s="180"/>
      <c r="O304" s="181"/>
      <c r="P304" s="181"/>
      <c r="Q304" s="306" t="s">
        <v>910</v>
      </c>
      <c r="R304" s="306"/>
      <c r="S304" s="306"/>
      <c r="T304" s="306"/>
      <c r="U304" s="184"/>
      <c r="V304" s="184"/>
      <c r="W304" s="185"/>
      <c r="X304" s="184"/>
      <c r="Z304" s="180"/>
      <c r="AA304" s="181"/>
      <c r="AB304" s="181"/>
      <c r="AC304" s="306" t="s">
        <v>910</v>
      </c>
      <c r="AD304" s="306"/>
      <c r="AE304" s="306"/>
      <c r="AF304" s="306"/>
      <c r="AG304" s="184"/>
      <c r="AH304" s="184"/>
      <c r="AI304" s="185"/>
      <c r="AJ304" s="184"/>
      <c r="AL304" s="180"/>
      <c r="AM304" s="181"/>
      <c r="AN304" s="181"/>
      <c r="AO304" s="306" t="s">
        <v>910</v>
      </c>
      <c r="AP304" s="306"/>
      <c r="AQ304" s="306"/>
      <c r="AR304" s="306"/>
      <c r="AS304" s="184"/>
      <c r="AT304" s="184"/>
      <c r="AU304" s="185"/>
      <c r="AV304" s="184"/>
      <c r="AX304" s="180"/>
      <c r="AY304" s="181"/>
      <c r="AZ304" s="181"/>
      <c r="BA304" s="306" t="s">
        <v>910</v>
      </c>
      <c r="BB304" s="306"/>
      <c r="BC304" s="306"/>
      <c r="BD304" s="306"/>
      <c r="BE304" s="184"/>
      <c r="BF304" s="184"/>
      <c r="BG304" s="185"/>
      <c r="BH304" s="184"/>
      <c r="BJ304" s="180"/>
      <c r="BK304" s="181"/>
      <c r="BL304" s="181"/>
      <c r="BM304" s="306" t="s">
        <v>910</v>
      </c>
      <c r="BN304" s="306"/>
      <c r="BO304" s="306"/>
      <c r="BP304" s="306"/>
      <c r="BQ304" s="184"/>
      <c r="BR304" s="184"/>
      <c r="BS304" s="185"/>
      <c r="BT304" s="184"/>
      <c r="BV304" s="180"/>
      <c r="BW304" s="181"/>
      <c r="BX304" s="181"/>
      <c r="BY304" s="306" t="s">
        <v>910</v>
      </c>
      <c r="BZ304" s="306"/>
      <c r="CA304" s="306"/>
      <c r="CB304" s="306"/>
      <c r="CC304" s="184"/>
      <c r="CD304" s="184"/>
      <c r="CE304" s="185"/>
      <c r="CF304" s="184"/>
      <c r="CH304" s="180"/>
      <c r="CI304" s="181"/>
      <c r="CJ304" s="181"/>
      <c r="CK304" s="306" t="s">
        <v>910</v>
      </c>
      <c r="CL304" s="306"/>
      <c r="CM304" s="306"/>
      <c r="CN304" s="306"/>
      <c r="CO304" s="184"/>
      <c r="CP304" s="184"/>
      <c r="CQ304" s="185"/>
      <c r="CR304" s="184"/>
      <c r="CT304" s="180"/>
      <c r="CU304" s="181"/>
      <c r="CV304" s="181"/>
      <c r="CW304" s="306" t="s">
        <v>910</v>
      </c>
      <c r="CX304" s="306"/>
      <c r="CY304" s="306"/>
      <c r="CZ304" s="306"/>
      <c r="DA304" s="184"/>
      <c r="DB304" s="184"/>
      <c r="DC304" s="185"/>
      <c r="DD304" s="184"/>
      <c r="DF304"/>
      <c r="DG304"/>
      <c r="DH304"/>
      <c r="DI304"/>
      <c r="DJ304"/>
      <c r="DK304"/>
      <c r="DL304"/>
      <c r="DM304"/>
      <c r="DN304"/>
      <c r="DO304"/>
      <c r="DP304" s="184"/>
      <c r="DR304"/>
      <c r="DS304"/>
      <c r="DT304"/>
      <c r="DU304"/>
      <c r="DV304"/>
      <c r="DW304"/>
      <c r="DX304"/>
      <c r="DY304"/>
      <c r="DZ304"/>
      <c r="EA304"/>
      <c r="EB304" s="184"/>
    </row>
    <row r="305" spans="2:131" s="179" customFormat="1" ht="4.5" customHeight="1">
      <c r="B305" s="186"/>
      <c r="C305" s="187"/>
      <c r="D305" s="187"/>
      <c r="E305" s="187"/>
      <c r="F305" s="187"/>
      <c r="G305" s="187"/>
      <c r="H305" s="187"/>
      <c r="I305" s="187"/>
      <c r="J305" s="187"/>
      <c r="K305" s="188"/>
      <c r="N305" s="186"/>
      <c r="O305" s="187"/>
      <c r="P305" s="187"/>
      <c r="Q305" s="187"/>
      <c r="R305" s="187"/>
      <c r="S305" s="187"/>
      <c r="T305" s="187"/>
      <c r="U305" s="187"/>
      <c r="V305" s="187"/>
      <c r="W305" s="188"/>
      <c r="Z305" s="186"/>
      <c r="AA305" s="187"/>
      <c r="AB305" s="187"/>
      <c r="AC305" s="187"/>
      <c r="AD305" s="187"/>
      <c r="AE305" s="187"/>
      <c r="AF305" s="187"/>
      <c r="AG305" s="187"/>
      <c r="AH305" s="187"/>
      <c r="AI305" s="188"/>
      <c r="AL305" s="186"/>
      <c r="AM305" s="187"/>
      <c r="AN305" s="187"/>
      <c r="AO305" s="187"/>
      <c r="AP305" s="187"/>
      <c r="AQ305" s="187"/>
      <c r="AR305" s="187"/>
      <c r="AS305" s="187"/>
      <c r="AT305" s="187"/>
      <c r="AU305" s="188"/>
      <c r="AX305" s="186"/>
      <c r="AY305" s="187"/>
      <c r="AZ305" s="187"/>
      <c r="BA305" s="187"/>
      <c r="BB305" s="187"/>
      <c r="BC305" s="187"/>
      <c r="BD305" s="187"/>
      <c r="BE305" s="187"/>
      <c r="BF305" s="187"/>
      <c r="BG305" s="188"/>
      <c r="BJ305" s="186"/>
      <c r="BK305" s="187"/>
      <c r="BL305" s="187"/>
      <c r="BM305" s="187"/>
      <c r="BN305" s="187"/>
      <c r="BO305" s="187"/>
      <c r="BP305" s="187"/>
      <c r="BQ305" s="187"/>
      <c r="BR305" s="187"/>
      <c r="BS305" s="188"/>
      <c r="BV305" s="186"/>
      <c r="BW305" s="187"/>
      <c r="BX305" s="187"/>
      <c r="BY305" s="187"/>
      <c r="BZ305" s="187"/>
      <c r="CA305" s="187"/>
      <c r="CB305" s="187"/>
      <c r="CC305" s="187"/>
      <c r="CD305" s="187"/>
      <c r="CE305" s="188"/>
      <c r="CH305" s="186"/>
      <c r="CI305" s="187"/>
      <c r="CJ305" s="187"/>
      <c r="CK305" s="187"/>
      <c r="CL305" s="187"/>
      <c r="CM305" s="187"/>
      <c r="CN305" s="187"/>
      <c r="CO305" s="187"/>
      <c r="CP305" s="187"/>
      <c r="CQ305" s="188"/>
      <c r="CT305" s="186"/>
      <c r="CU305" s="187"/>
      <c r="CV305" s="187"/>
      <c r="CW305" s="187"/>
      <c r="CX305" s="187"/>
      <c r="CY305" s="187"/>
      <c r="CZ305" s="187"/>
      <c r="DA305" s="187"/>
      <c r="DB305" s="187"/>
      <c r="DC305" s="188"/>
      <c r="DF305"/>
      <c r="DG305"/>
      <c r="DH305"/>
      <c r="DI305"/>
      <c r="DJ305"/>
      <c r="DK305"/>
      <c r="DL305"/>
      <c r="DM305"/>
      <c r="DN305"/>
      <c r="DO305"/>
      <c r="DR305"/>
      <c r="DS305"/>
      <c r="DT305"/>
      <c r="DU305"/>
      <c r="DV305"/>
      <c r="DW305"/>
      <c r="DX305"/>
      <c r="DY305"/>
      <c r="DZ305"/>
      <c r="EA305"/>
    </row>
    <row r="306" spans="2:131" s="179" customFormat="1" ht="5.25" customHeight="1">
      <c r="DF306"/>
      <c r="DG306"/>
      <c r="DH306"/>
      <c r="DI306"/>
      <c r="DJ306"/>
      <c r="DK306"/>
      <c r="DL306"/>
      <c r="DM306"/>
      <c r="DN306"/>
      <c r="DO306"/>
      <c r="DR306"/>
      <c r="DS306"/>
      <c r="DT306"/>
      <c r="DU306"/>
      <c r="DV306"/>
      <c r="DW306"/>
      <c r="DX306"/>
      <c r="DY306"/>
      <c r="DZ306"/>
      <c r="EA306"/>
    </row>
    <row r="307" spans="2:131" s="179" customFormat="1" ht="15" customHeight="1">
      <c r="B307" s="189">
        <v>1</v>
      </c>
      <c r="C307" s="307" t="s">
        <v>911</v>
      </c>
      <c r="D307" s="308"/>
      <c r="E307" s="309" t="s">
        <v>912</v>
      </c>
      <c r="F307" s="309" t="s">
        <v>913</v>
      </c>
      <c r="G307" s="309" t="s">
        <v>914</v>
      </c>
      <c r="H307" s="313" t="s">
        <v>915</v>
      </c>
      <c r="I307" s="313"/>
      <c r="J307" s="313" t="s">
        <v>916</v>
      </c>
      <c r="K307" s="313"/>
      <c r="N307" s="189">
        <v>2</v>
      </c>
      <c r="O307" s="307" t="s">
        <v>911</v>
      </c>
      <c r="P307" s="308"/>
      <c r="Q307" s="309" t="s">
        <v>912</v>
      </c>
      <c r="R307" s="309" t="s">
        <v>913</v>
      </c>
      <c r="S307" s="309" t="s">
        <v>914</v>
      </c>
      <c r="T307" s="313" t="s">
        <v>915</v>
      </c>
      <c r="U307" s="313"/>
      <c r="V307" s="313" t="s">
        <v>916</v>
      </c>
      <c r="W307" s="313"/>
      <c r="Z307" s="189">
        <v>3</v>
      </c>
      <c r="AA307" s="307" t="s">
        <v>911</v>
      </c>
      <c r="AB307" s="308"/>
      <c r="AC307" s="309" t="s">
        <v>912</v>
      </c>
      <c r="AD307" s="309" t="s">
        <v>913</v>
      </c>
      <c r="AE307" s="309" t="s">
        <v>914</v>
      </c>
      <c r="AF307" s="313" t="s">
        <v>915</v>
      </c>
      <c r="AG307" s="313"/>
      <c r="AH307" s="313" t="s">
        <v>916</v>
      </c>
      <c r="AI307" s="313"/>
      <c r="AL307" s="189">
        <v>4</v>
      </c>
      <c r="AM307" s="307" t="s">
        <v>911</v>
      </c>
      <c r="AN307" s="308"/>
      <c r="AO307" s="309" t="s">
        <v>912</v>
      </c>
      <c r="AP307" s="309" t="s">
        <v>913</v>
      </c>
      <c r="AQ307" s="309" t="s">
        <v>914</v>
      </c>
      <c r="AR307" s="313" t="s">
        <v>915</v>
      </c>
      <c r="AS307" s="313"/>
      <c r="AT307" s="313" t="s">
        <v>916</v>
      </c>
      <c r="AU307" s="313"/>
      <c r="AX307" s="189">
        <v>5</v>
      </c>
      <c r="AY307" s="307" t="s">
        <v>911</v>
      </c>
      <c r="AZ307" s="308"/>
      <c r="BA307" s="309" t="s">
        <v>912</v>
      </c>
      <c r="BB307" s="309" t="s">
        <v>913</v>
      </c>
      <c r="BC307" s="309" t="s">
        <v>914</v>
      </c>
      <c r="BD307" s="313" t="s">
        <v>915</v>
      </c>
      <c r="BE307" s="313"/>
      <c r="BF307" s="313" t="s">
        <v>916</v>
      </c>
      <c r="BG307" s="313"/>
      <c r="BJ307" s="189">
        <v>6</v>
      </c>
      <c r="BK307" s="307" t="s">
        <v>911</v>
      </c>
      <c r="BL307" s="308"/>
      <c r="BM307" s="309" t="s">
        <v>912</v>
      </c>
      <c r="BN307" s="309" t="s">
        <v>913</v>
      </c>
      <c r="BO307" s="309" t="s">
        <v>914</v>
      </c>
      <c r="BP307" s="313" t="s">
        <v>915</v>
      </c>
      <c r="BQ307" s="313"/>
      <c r="BR307" s="313" t="s">
        <v>916</v>
      </c>
      <c r="BS307" s="313"/>
      <c r="BV307" s="189">
        <v>7</v>
      </c>
      <c r="BW307" s="307" t="s">
        <v>911</v>
      </c>
      <c r="BX307" s="308"/>
      <c r="BY307" s="309" t="s">
        <v>912</v>
      </c>
      <c r="BZ307" s="309" t="s">
        <v>913</v>
      </c>
      <c r="CA307" s="309" t="s">
        <v>914</v>
      </c>
      <c r="CB307" s="313" t="s">
        <v>915</v>
      </c>
      <c r="CC307" s="313"/>
      <c r="CD307" s="313" t="s">
        <v>916</v>
      </c>
      <c r="CE307" s="313"/>
      <c r="CH307" s="189">
        <v>8</v>
      </c>
      <c r="CI307" s="307" t="s">
        <v>911</v>
      </c>
      <c r="CJ307" s="308"/>
      <c r="CK307" s="309" t="s">
        <v>912</v>
      </c>
      <c r="CL307" s="309" t="s">
        <v>913</v>
      </c>
      <c r="CM307" s="309" t="s">
        <v>914</v>
      </c>
      <c r="CN307" s="313" t="s">
        <v>915</v>
      </c>
      <c r="CO307" s="313"/>
      <c r="CP307" s="313" t="s">
        <v>916</v>
      </c>
      <c r="CQ307" s="313"/>
      <c r="CT307" s="189">
        <v>9</v>
      </c>
      <c r="CU307" s="307" t="s">
        <v>911</v>
      </c>
      <c r="CV307" s="308"/>
      <c r="CW307" s="309" t="s">
        <v>912</v>
      </c>
      <c r="CX307" s="309" t="s">
        <v>913</v>
      </c>
      <c r="CY307" s="309" t="s">
        <v>914</v>
      </c>
      <c r="CZ307" s="313" t="s">
        <v>915</v>
      </c>
      <c r="DA307" s="313"/>
      <c r="DB307" s="313" t="s">
        <v>916</v>
      </c>
      <c r="DC307" s="313"/>
      <c r="DF307"/>
      <c r="DG307"/>
      <c r="DH307"/>
      <c r="DI307"/>
      <c r="DJ307"/>
      <c r="DK307"/>
      <c r="DL307"/>
      <c r="DM307"/>
      <c r="DN307"/>
      <c r="DO307"/>
      <c r="DR307"/>
      <c r="DS307"/>
      <c r="DT307"/>
      <c r="DU307"/>
      <c r="DV307"/>
      <c r="DW307"/>
      <c r="DX307"/>
      <c r="DY307"/>
      <c r="DZ307"/>
      <c r="EA307"/>
    </row>
    <row r="308" spans="2:131" s="179" customFormat="1" ht="15" customHeight="1" thickBot="1">
      <c r="B308" s="315" t="s">
        <v>917</v>
      </c>
      <c r="C308" s="316"/>
      <c r="D308" s="190">
        <v>0.41666666666666669</v>
      </c>
      <c r="E308" s="310"/>
      <c r="F308" s="310"/>
      <c r="G308" s="310"/>
      <c r="H308" s="314"/>
      <c r="I308" s="314"/>
      <c r="J308" s="314"/>
      <c r="K308" s="314"/>
      <c r="N308" s="315" t="s">
        <v>917</v>
      </c>
      <c r="O308" s="316"/>
      <c r="P308" s="190">
        <v>0.4513888888888889</v>
      </c>
      <c r="Q308" s="310"/>
      <c r="R308" s="310"/>
      <c r="S308" s="310"/>
      <c r="T308" s="314"/>
      <c r="U308" s="314"/>
      <c r="V308" s="314"/>
      <c r="W308" s="314"/>
      <c r="Z308" s="315" t="s">
        <v>917</v>
      </c>
      <c r="AA308" s="316"/>
      <c r="AB308" s="190">
        <v>0.4861111111111111</v>
      </c>
      <c r="AC308" s="310"/>
      <c r="AD308" s="310"/>
      <c r="AE308" s="310"/>
      <c r="AF308" s="314"/>
      <c r="AG308" s="314"/>
      <c r="AH308" s="314"/>
      <c r="AI308" s="314"/>
      <c r="AL308" s="315" t="s">
        <v>917</v>
      </c>
      <c r="AM308" s="316"/>
      <c r="AN308" s="190">
        <v>0.52083333333333337</v>
      </c>
      <c r="AO308" s="310"/>
      <c r="AP308" s="310"/>
      <c r="AQ308" s="310"/>
      <c r="AR308" s="314"/>
      <c r="AS308" s="314"/>
      <c r="AT308" s="314"/>
      <c r="AU308" s="314"/>
      <c r="AX308" s="315" t="s">
        <v>917</v>
      </c>
      <c r="AY308" s="316"/>
      <c r="AZ308" s="190">
        <v>0.55555555555555558</v>
      </c>
      <c r="BA308" s="310"/>
      <c r="BB308" s="310"/>
      <c r="BC308" s="310"/>
      <c r="BD308" s="314"/>
      <c r="BE308" s="314"/>
      <c r="BF308" s="314"/>
      <c r="BG308" s="314"/>
      <c r="BJ308" s="315" t="s">
        <v>917</v>
      </c>
      <c r="BK308" s="316"/>
      <c r="BL308" s="190">
        <v>0.59027777777777779</v>
      </c>
      <c r="BM308" s="310"/>
      <c r="BN308" s="310"/>
      <c r="BO308" s="310"/>
      <c r="BP308" s="314"/>
      <c r="BQ308" s="314"/>
      <c r="BR308" s="314"/>
      <c r="BS308" s="314"/>
      <c r="BV308" s="315" t="s">
        <v>917</v>
      </c>
      <c r="BW308" s="316"/>
      <c r="BX308" s="190">
        <v>0.625</v>
      </c>
      <c r="BY308" s="310"/>
      <c r="BZ308" s="310"/>
      <c r="CA308" s="310"/>
      <c r="CB308" s="314"/>
      <c r="CC308" s="314"/>
      <c r="CD308" s="314"/>
      <c r="CE308" s="314"/>
      <c r="CH308" s="315" t="s">
        <v>917</v>
      </c>
      <c r="CI308" s="316"/>
      <c r="CJ308" s="190">
        <v>0.66666666666666663</v>
      </c>
      <c r="CK308" s="310"/>
      <c r="CL308" s="310"/>
      <c r="CM308" s="310"/>
      <c r="CN308" s="314"/>
      <c r="CO308" s="314"/>
      <c r="CP308" s="314"/>
      <c r="CQ308" s="314"/>
      <c r="CT308" s="315" t="s">
        <v>917</v>
      </c>
      <c r="CU308" s="316"/>
      <c r="CV308" s="190">
        <v>0.70833333333333337</v>
      </c>
      <c r="CW308" s="310"/>
      <c r="CX308" s="310"/>
      <c r="CY308" s="310"/>
      <c r="CZ308" s="314"/>
      <c r="DA308" s="314"/>
      <c r="DB308" s="314"/>
      <c r="DC308" s="314"/>
      <c r="DF308"/>
      <c r="DG308"/>
      <c r="DH308"/>
      <c r="DI308"/>
      <c r="DJ308"/>
      <c r="DK308"/>
      <c r="DL308"/>
      <c r="DM308"/>
      <c r="DN308"/>
      <c r="DO308"/>
      <c r="DR308"/>
      <c r="DS308"/>
      <c r="DT308"/>
      <c r="DU308"/>
      <c r="DV308"/>
      <c r="DW308"/>
      <c r="DX308"/>
      <c r="DY308"/>
      <c r="DZ308"/>
      <c r="EA308"/>
    </row>
    <row r="309" spans="2:131" s="196" customFormat="1" ht="24.75" customHeight="1" thickBot="1">
      <c r="B309" s="317" t="s">
        <v>918</v>
      </c>
      <c r="C309" s="318"/>
      <c r="D309" s="191" t="s">
        <v>940</v>
      </c>
      <c r="E309" s="192"/>
      <c r="F309" s="192"/>
      <c r="G309" s="192"/>
      <c r="H309" s="194"/>
      <c r="I309" s="194"/>
      <c r="J309" s="194"/>
      <c r="K309" s="195"/>
      <c r="N309" s="317" t="s">
        <v>918</v>
      </c>
      <c r="O309" s="318"/>
      <c r="P309" s="191" t="s">
        <v>940</v>
      </c>
      <c r="Q309" s="192" t="str">
        <f>Turnisabato!C125</f>
        <v>Ascoli</v>
      </c>
      <c r="R309" s="192" t="str">
        <f>Turnisabato!D125</f>
        <v>Wiener Neustadt</v>
      </c>
      <c r="S309" s="192" t="str">
        <f>Turnisabato!G125</f>
        <v>TFC Mattersburg</v>
      </c>
      <c r="T309" s="194"/>
      <c r="U309" s="194"/>
      <c r="V309" s="194"/>
      <c r="W309" s="195"/>
      <c r="Z309" s="317" t="s">
        <v>918</v>
      </c>
      <c r="AA309" s="318"/>
      <c r="AB309" s="191" t="s">
        <v>940</v>
      </c>
      <c r="AC309" s="192">
        <f>Turnisabato!C141</f>
        <v>0</v>
      </c>
      <c r="AD309" s="192">
        <f>Turnisabato!D141</f>
        <v>0</v>
      </c>
      <c r="AE309" s="192">
        <f>Turnisabato!G141</f>
        <v>0</v>
      </c>
      <c r="AF309" s="194"/>
      <c r="AG309" s="194"/>
      <c r="AH309" s="194"/>
      <c r="AI309" s="195"/>
      <c r="AL309" s="317" t="s">
        <v>918</v>
      </c>
      <c r="AM309" s="318"/>
      <c r="AN309" s="191" t="s">
        <v>940</v>
      </c>
      <c r="AO309" s="192">
        <f>Turnisabato!C157</f>
        <v>0</v>
      </c>
      <c r="AP309" s="192">
        <f>Turnisabato!D157</f>
        <v>0</v>
      </c>
      <c r="AQ309" s="192">
        <f>Turnisabato!G157</f>
        <v>0</v>
      </c>
      <c r="AR309" s="194"/>
      <c r="AS309" s="194"/>
      <c r="AT309" s="194"/>
      <c r="AU309" s="195"/>
      <c r="AX309" s="317" t="s">
        <v>918</v>
      </c>
      <c r="AY309" s="318"/>
      <c r="AZ309" s="191" t="s">
        <v>940</v>
      </c>
      <c r="BA309" s="192">
        <f>Turnisabato!C173</f>
        <v>0</v>
      </c>
      <c r="BB309" s="192">
        <f>Turnisabato!D173</f>
        <v>0</v>
      </c>
      <c r="BC309" s="192">
        <f>Turnisabato!G173</f>
        <v>0</v>
      </c>
      <c r="BD309" s="194"/>
      <c r="BE309" s="194"/>
      <c r="BF309" s="194"/>
      <c r="BG309" s="195"/>
      <c r="BJ309" s="317" t="s">
        <v>918</v>
      </c>
      <c r="BK309" s="318"/>
      <c r="BL309" s="191" t="s">
        <v>940</v>
      </c>
      <c r="BM309" s="192">
        <f>Turnisabato!C189</f>
        <v>0</v>
      </c>
      <c r="BN309" s="192">
        <f>Turnisabato!D189</f>
        <v>0</v>
      </c>
      <c r="BO309" s="192">
        <f>Turnisabato!G189</f>
        <v>0</v>
      </c>
      <c r="BP309" s="194"/>
      <c r="BQ309" s="194"/>
      <c r="BR309" s="194"/>
      <c r="BS309" s="195"/>
      <c r="BV309" s="317" t="s">
        <v>918</v>
      </c>
      <c r="BW309" s="318"/>
      <c r="BX309" s="191" t="s">
        <v>940</v>
      </c>
      <c r="BY309" s="192" t="e">
        <f>Turnisabato!#REF!</f>
        <v>#REF!</v>
      </c>
      <c r="BZ309" s="192" t="e">
        <f>Turnisabato!#REF!</f>
        <v>#REF!</v>
      </c>
      <c r="CA309" s="192" t="e">
        <f>Turnisabato!#REF!</f>
        <v>#REF!</v>
      </c>
      <c r="CB309" s="194"/>
      <c r="CC309" s="194"/>
      <c r="CD309" s="194"/>
      <c r="CE309" s="195"/>
      <c r="CH309" s="317" t="s">
        <v>918</v>
      </c>
      <c r="CI309" s="318"/>
      <c r="CJ309" s="191" t="s">
        <v>940</v>
      </c>
      <c r="CK309" s="192" t="e">
        <f>Turnisabato!#REF!</f>
        <v>#REF!</v>
      </c>
      <c r="CL309" s="192" t="e">
        <f>Turnisabato!#REF!</f>
        <v>#REF!</v>
      </c>
      <c r="CM309" s="192" t="e">
        <f>Turnisabato!#REF!</f>
        <v>#REF!</v>
      </c>
      <c r="CN309" s="194"/>
      <c r="CO309" s="194"/>
      <c r="CP309" s="194"/>
      <c r="CQ309" s="195"/>
      <c r="CT309" s="317" t="s">
        <v>918</v>
      </c>
      <c r="CU309" s="318"/>
      <c r="CV309" s="191" t="s">
        <v>940</v>
      </c>
      <c r="CW309" s="192">
        <f>Turnisabato!C241</f>
        <v>0</v>
      </c>
      <c r="CX309" s="192">
        <f>Turnisabato!D241</f>
        <v>0</v>
      </c>
      <c r="CY309" s="192">
        <f>Turnisabato!G241</f>
        <v>0</v>
      </c>
      <c r="CZ309" s="194"/>
      <c r="DA309" s="194"/>
      <c r="DB309" s="194"/>
      <c r="DC309" s="195"/>
      <c r="DF309" s="203"/>
      <c r="DG309" s="203"/>
      <c r="DH309" s="203"/>
      <c r="DI309" s="203"/>
      <c r="DJ309" s="203"/>
      <c r="DK309" s="203"/>
      <c r="DL309" s="203"/>
      <c r="DM309" s="203"/>
      <c r="DN309" s="203"/>
      <c r="DO309" s="203"/>
      <c r="DR309" s="203"/>
      <c r="DS309" s="203"/>
      <c r="DT309" s="203"/>
      <c r="DU309" s="203"/>
      <c r="DV309" s="203"/>
      <c r="DW309" s="203"/>
      <c r="DX309" s="203"/>
      <c r="DY309" s="203"/>
      <c r="DZ309" s="203"/>
      <c r="EA309" s="203"/>
    </row>
    <row r="310" spans="2:131" s="181" customFormat="1" ht="6" customHeight="1">
      <c r="B310" s="197"/>
      <c r="C310" s="197"/>
      <c r="D310" s="198"/>
      <c r="E310" s="199"/>
      <c r="F310" s="199"/>
      <c r="G310" s="199"/>
      <c r="N310" s="197"/>
      <c r="O310" s="197"/>
      <c r="P310" s="198"/>
      <c r="Q310" s="199"/>
      <c r="R310" s="199"/>
      <c r="S310" s="199"/>
      <c r="Z310" s="197"/>
      <c r="AA310" s="197"/>
      <c r="AB310" s="198"/>
      <c r="AC310" s="199"/>
      <c r="AD310" s="199"/>
      <c r="AE310" s="199"/>
      <c r="AL310" s="197"/>
      <c r="AM310" s="197"/>
      <c r="AN310" s="198"/>
      <c r="AO310" s="199"/>
      <c r="AP310" s="199"/>
      <c r="AQ310" s="199"/>
      <c r="AX310" s="197"/>
      <c r="AY310" s="197"/>
      <c r="AZ310" s="198"/>
      <c r="BA310" s="199"/>
      <c r="BB310" s="199"/>
      <c r="BC310" s="199"/>
      <c r="BJ310" s="197"/>
      <c r="BK310" s="197"/>
      <c r="BL310" s="198"/>
      <c r="BM310" s="199"/>
      <c r="BN310" s="199"/>
      <c r="BO310" s="199"/>
      <c r="BV310" s="197"/>
      <c r="BW310" s="197"/>
      <c r="BX310" s="198"/>
      <c r="BY310" s="199"/>
      <c r="BZ310" s="199"/>
      <c r="CA310" s="199"/>
      <c r="CH310" s="197"/>
      <c r="CI310" s="197"/>
      <c r="CJ310" s="198"/>
      <c r="CK310" s="199"/>
      <c r="CL310" s="199"/>
      <c r="CM310" s="199"/>
      <c r="CT310" s="197"/>
      <c r="CU310" s="197"/>
      <c r="CV310" s="198"/>
      <c r="CW310" s="199"/>
      <c r="CX310" s="199"/>
      <c r="CY310" s="199"/>
      <c r="DF310"/>
      <c r="DG310"/>
      <c r="DH310"/>
      <c r="DI310"/>
      <c r="DJ310"/>
      <c r="DK310"/>
      <c r="DL310"/>
      <c r="DM310"/>
      <c r="DN310"/>
      <c r="DO310"/>
      <c r="DR310"/>
      <c r="DS310"/>
      <c r="DT310"/>
      <c r="DU310"/>
      <c r="DV310"/>
      <c r="DW310"/>
      <c r="DX310"/>
      <c r="DY310"/>
      <c r="DZ310"/>
      <c r="EA310"/>
    </row>
    <row r="311" spans="2:131" s="179" customFormat="1" ht="21.75" customHeight="1">
      <c r="B311" s="319" t="s">
        <v>920</v>
      </c>
      <c r="C311" s="319"/>
      <c r="D311" s="319"/>
      <c r="E311" s="200"/>
      <c r="F311" s="200"/>
      <c r="G311" s="200"/>
      <c r="H311" s="200"/>
      <c r="I311" s="200"/>
      <c r="J311" s="200"/>
      <c r="K311" s="200"/>
      <c r="N311" s="319" t="s">
        <v>920</v>
      </c>
      <c r="O311" s="319"/>
      <c r="P311" s="319"/>
      <c r="Q311" s="200"/>
      <c r="R311" s="200"/>
      <c r="S311" s="200"/>
      <c r="T311" s="200"/>
      <c r="U311" s="200"/>
      <c r="V311" s="200"/>
      <c r="W311" s="200"/>
      <c r="Z311" s="319" t="s">
        <v>920</v>
      </c>
      <c r="AA311" s="319"/>
      <c r="AB311" s="319"/>
      <c r="AC311" s="200"/>
      <c r="AD311" s="200"/>
      <c r="AE311" s="200"/>
      <c r="AF311" s="200"/>
      <c r="AG311" s="200"/>
      <c r="AH311" s="200"/>
      <c r="AI311" s="200"/>
      <c r="AL311" s="319" t="s">
        <v>920</v>
      </c>
      <c r="AM311" s="319"/>
      <c r="AN311" s="319"/>
      <c r="AO311" s="200"/>
      <c r="AP311" s="200"/>
      <c r="AQ311" s="200"/>
      <c r="AR311" s="200"/>
      <c r="AS311" s="200"/>
      <c r="AT311" s="200"/>
      <c r="AU311" s="200"/>
      <c r="AX311" s="319" t="s">
        <v>920</v>
      </c>
      <c r="AY311" s="319"/>
      <c r="AZ311" s="319"/>
      <c r="BA311" s="200"/>
      <c r="BB311" s="200"/>
      <c r="BC311" s="200"/>
      <c r="BD311" s="200"/>
      <c r="BE311" s="200"/>
      <c r="BF311" s="200"/>
      <c r="BG311" s="200"/>
      <c r="BJ311" s="319" t="s">
        <v>920</v>
      </c>
      <c r="BK311" s="319"/>
      <c r="BL311" s="319"/>
      <c r="BM311" s="200"/>
      <c r="BN311" s="200"/>
      <c r="BO311" s="200"/>
      <c r="BP311" s="200"/>
      <c r="BQ311" s="200"/>
      <c r="BR311" s="200"/>
      <c r="BS311" s="200"/>
      <c r="BV311" s="319" t="s">
        <v>920</v>
      </c>
      <c r="BW311" s="319"/>
      <c r="BX311" s="319"/>
      <c r="BY311" s="200"/>
      <c r="BZ311" s="200"/>
      <c r="CA311" s="200"/>
      <c r="CB311" s="200"/>
      <c r="CC311" s="200"/>
      <c r="CD311" s="200"/>
      <c r="CE311" s="200"/>
      <c r="CH311" s="319" t="s">
        <v>920</v>
      </c>
      <c r="CI311" s="319"/>
      <c r="CJ311" s="319"/>
      <c r="CK311" s="200"/>
      <c r="CL311" s="200"/>
      <c r="CM311" s="200"/>
      <c r="CN311" s="200"/>
      <c r="CO311" s="200"/>
      <c r="CP311" s="200"/>
      <c r="CQ311" s="200"/>
      <c r="CT311" s="319" t="s">
        <v>920</v>
      </c>
      <c r="CU311" s="319"/>
      <c r="CV311" s="319"/>
      <c r="CW311" s="200"/>
      <c r="CX311" s="200"/>
      <c r="CY311" s="200"/>
      <c r="CZ311" s="200"/>
      <c r="DA311" s="200"/>
      <c r="DB311" s="200"/>
      <c r="DC311" s="200"/>
      <c r="DF311"/>
      <c r="DG311"/>
      <c r="DH311"/>
      <c r="DI311"/>
      <c r="DJ311"/>
      <c r="DK311"/>
      <c r="DL311"/>
      <c r="DM311"/>
      <c r="DN311"/>
      <c r="DO311"/>
      <c r="DR311"/>
      <c r="DS311"/>
      <c r="DT311"/>
      <c r="DU311"/>
      <c r="DV311"/>
      <c r="DW311"/>
      <c r="DX311"/>
      <c r="DY311"/>
      <c r="DZ311"/>
      <c r="EA311"/>
    </row>
    <row r="312" spans="2:131" s="179" customFormat="1" ht="21.75" customHeight="1">
      <c r="B312" s="319" t="s">
        <v>921</v>
      </c>
      <c r="C312" s="319"/>
      <c r="D312" s="319"/>
      <c r="E312" s="200"/>
      <c r="F312" s="200"/>
      <c r="G312" s="200"/>
      <c r="H312" s="200"/>
      <c r="I312" s="200"/>
      <c r="J312" s="200"/>
      <c r="K312" s="200"/>
      <c r="N312" s="319" t="s">
        <v>921</v>
      </c>
      <c r="O312" s="319"/>
      <c r="P312" s="319"/>
      <c r="Q312" s="200"/>
      <c r="R312" s="200"/>
      <c r="S312" s="200"/>
      <c r="T312" s="200"/>
      <c r="U312" s="200"/>
      <c r="V312" s="200"/>
      <c r="W312" s="200"/>
      <c r="Z312" s="319" t="s">
        <v>921</v>
      </c>
      <c r="AA312" s="319"/>
      <c r="AB312" s="319"/>
      <c r="AC312" s="200"/>
      <c r="AD312" s="200"/>
      <c r="AE312" s="200"/>
      <c r="AF312" s="200"/>
      <c r="AG312" s="200"/>
      <c r="AH312" s="200"/>
      <c r="AI312" s="200"/>
      <c r="AL312" s="319" t="s">
        <v>921</v>
      </c>
      <c r="AM312" s="319"/>
      <c r="AN312" s="319"/>
      <c r="AO312" s="200"/>
      <c r="AP312" s="200"/>
      <c r="AQ312" s="200"/>
      <c r="AR312" s="200"/>
      <c r="AS312" s="200"/>
      <c r="AT312" s="200"/>
      <c r="AU312" s="200"/>
      <c r="AX312" s="319" t="s">
        <v>921</v>
      </c>
      <c r="AY312" s="319"/>
      <c r="AZ312" s="319"/>
      <c r="BA312" s="200"/>
      <c r="BB312" s="200"/>
      <c r="BC312" s="200"/>
      <c r="BD312" s="200"/>
      <c r="BE312" s="200"/>
      <c r="BF312" s="200"/>
      <c r="BG312" s="200"/>
      <c r="BJ312" s="319" t="s">
        <v>921</v>
      </c>
      <c r="BK312" s="319"/>
      <c r="BL312" s="319"/>
      <c r="BM312" s="200"/>
      <c r="BN312" s="200"/>
      <c r="BO312" s="200"/>
      <c r="BP312" s="200"/>
      <c r="BQ312" s="200"/>
      <c r="BR312" s="200"/>
      <c r="BS312" s="200"/>
      <c r="BV312" s="319" t="s">
        <v>921</v>
      </c>
      <c r="BW312" s="319"/>
      <c r="BX312" s="319"/>
      <c r="BY312" s="200"/>
      <c r="BZ312" s="200"/>
      <c r="CA312" s="200"/>
      <c r="CB312" s="200"/>
      <c r="CC312" s="200"/>
      <c r="CD312" s="200"/>
      <c r="CE312" s="200"/>
      <c r="CH312" s="319" t="s">
        <v>921</v>
      </c>
      <c r="CI312" s="319"/>
      <c r="CJ312" s="319"/>
      <c r="CK312" s="200"/>
      <c r="CL312" s="200"/>
      <c r="CM312" s="200"/>
      <c r="CN312" s="200"/>
      <c r="CO312" s="200"/>
      <c r="CP312" s="200"/>
      <c r="CQ312" s="200"/>
      <c r="CT312" s="319" t="s">
        <v>921</v>
      </c>
      <c r="CU312" s="319"/>
      <c r="CV312" s="319"/>
      <c r="CW312" s="200"/>
      <c r="CX312" s="200"/>
      <c r="CY312" s="200"/>
      <c r="CZ312" s="200"/>
      <c r="DA312" s="200"/>
      <c r="DB312" s="200"/>
      <c r="DC312" s="200"/>
      <c r="DF312"/>
      <c r="DG312"/>
      <c r="DH312"/>
      <c r="DI312"/>
      <c r="DJ312"/>
      <c r="DK312"/>
      <c r="DL312"/>
      <c r="DM312"/>
      <c r="DN312"/>
      <c r="DO312"/>
      <c r="DR312"/>
      <c r="DS312"/>
      <c r="DT312"/>
      <c r="DU312"/>
      <c r="DV312"/>
      <c r="DW312"/>
      <c r="DX312"/>
      <c r="DY312"/>
      <c r="DZ312"/>
      <c r="EA312"/>
    </row>
    <row r="313" spans="2:131" s="179" customFormat="1" ht="21.75" customHeight="1">
      <c r="B313" s="319" t="s">
        <v>922</v>
      </c>
      <c r="C313" s="319"/>
      <c r="D313" s="319"/>
      <c r="E313" s="200"/>
      <c r="F313" s="200"/>
      <c r="G313" s="200"/>
      <c r="H313" s="200"/>
      <c r="I313" s="200"/>
      <c r="J313" s="200"/>
      <c r="K313" s="200"/>
      <c r="N313" s="319" t="s">
        <v>922</v>
      </c>
      <c r="O313" s="319"/>
      <c r="P313" s="319"/>
      <c r="Q313" s="200"/>
      <c r="R313" s="200"/>
      <c r="S313" s="200"/>
      <c r="T313" s="200"/>
      <c r="U313" s="200"/>
      <c r="V313" s="200"/>
      <c r="W313" s="200"/>
      <c r="Z313" s="319" t="s">
        <v>922</v>
      </c>
      <c r="AA313" s="319"/>
      <c r="AB313" s="319"/>
      <c r="AC313" s="200"/>
      <c r="AD313" s="200"/>
      <c r="AE313" s="200"/>
      <c r="AF313" s="200"/>
      <c r="AG313" s="200"/>
      <c r="AH313" s="200"/>
      <c r="AI313" s="200"/>
      <c r="AL313" s="319" t="s">
        <v>922</v>
      </c>
      <c r="AM313" s="319"/>
      <c r="AN313" s="319"/>
      <c r="AO313" s="200"/>
      <c r="AP313" s="200"/>
      <c r="AQ313" s="200"/>
      <c r="AR313" s="200"/>
      <c r="AS313" s="200"/>
      <c r="AT313" s="200"/>
      <c r="AU313" s="200"/>
      <c r="AX313" s="319" t="s">
        <v>922</v>
      </c>
      <c r="AY313" s="319"/>
      <c r="AZ313" s="319"/>
      <c r="BA313" s="200"/>
      <c r="BB313" s="200"/>
      <c r="BC313" s="200"/>
      <c r="BD313" s="200"/>
      <c r="BE313" s="200"/>
      <c r="BF313" s="200"/>
      <c r="BG313" s="200"/>
      <c r="BJ313" s="319" t="s">
        <v>922</v>
      </c>
      <c r="BK313" s="319"/>
      <c r="BL313" s="319"/>
      <c r="BM313" s="200"/>
      <c r="BN313" s="200"/>
      <c r="BO313" s="200"/>
      <c r="BP313" s="200"/>
      <c r="BQ313" s="200"/>
      <c r="BR313" s="200"/>
      <c r="BS313" s="200"/>
      <c r="BV313" s="319" t="s">
        <v>922</v>
      </c>
      <c r="BW313" s="319"/>
      <c r="BX313" s="319"/>
      <c r="BY313" s="200"/>
      <c r="BZ313" s="200"/>
      <c r="CA313" s="200"/>
      <c r="CB313" s="200"/>
      <c r="CC313" s="200"/>
      <c r="CD313" s="200"/>
      <c r="CE313" s="200"/>
      <c r="CH313" s="319" t="s">
        <v>922</v>
      </c>
      <c r="CI313" s="319"/>
      <c r="CJ313" s="319"/>
      <c r="CK313" s="200"/>
      <c r="CL313" s="200"/>
      <c r="CM313" s="200"/>
      <c r="CN313" s="200"/>
      <c r="CO313" s="200"/>
      <c r="CP313" s="200"/>
      <c r="CQ313" s="200"/>
      <c r="CT313" s="319" t="s">
        <v>922</v>
      </c>
      <c r="CU313" s="319"/>
      <c r="CV313" s="319"/>
      <c r="CW313" s="200"/>
      <c r="CX313" s="200"/>
      <c r="CY313" s="200"/>
      <c r="CZ313" s="200"/>
      <c r="DA313" s="200"/>
      <c r="DB313" s="200"/>
      <c r="DC313" s="200"/>
      <c r="DF313"/>
      <c r="DG313"/>
      <c r="DH313"/>
      <c r="DI313"/>
      <c r="DJ313"/>
      <c r="DK313"/>
      <c r="DL313"/>
      <c r="DM313"/>
      <c r="DN313"/>
      <c r="DO313"/>
      <c r="DR313"/>
      <c r="DS313"/>
      <c r="DT313"/>
      <c r="DU313"/>
      <c r="DV313"/>
      <c r="DW313"/>
      <c r="DX313"/>
      <c r="DY313"/>
      <c r="DZ313"/>
      <c r="EA313"/>
    </row>
    <row r="314" spans="2:131" s="179" customFormat="1" ht="21.75" customHeight="1">
      <c r="B314" s="319" t="s">
        <v>923</v>
      </c>
      <c r="C314" s="319"/>
      <c r="D314" s="319"/>
      <c r="E314" s="200"/>
      <c r="F314" s="200"/>
      <c r="G314" s="200"/>
      <c r="H314" s="200"/>
      <c r="I314" s="200"/>
      <c r="J314" s="200"/>
      <c r="K314" s="200"/>
      <c r="N314" s="319" t="s">
        <v>923</v>
      </c>
      <c r="O314" s="319"/>
      <c r="P314" s="319"/>
      <c r="Q314" s="200"/>
      <c r="R314" s="200"/>
      <c r="S314" s="200"/>
      <c r="T314" s="200"/>
      <c r="U314" s="200"/>
      <c r="V314" s="200"/>
      <c r="W314" s="200"/>
      <c r="Z314" s="319" t="s">
        <v>923</v>
      </c>
      <c r="AA314" s="319"/>
      <c r="AB314" s="319"/>
      <c r="AC314" s="200"/>
      <c r="AD314" s="200"/>
      <c r="AE314" s="200"/>
      <c r="AF314" s="200"/>
      <c r="AG314" s="200"/>
      <c r="AH314" s="200"/>
      <c r="AI314" s="200"/>
      <c r="AL314" s="319" t="s">
        <v>923</v>
      </c>
      <c r="AM314" s="319"/>
      <c r="AN314" s="319"/>
      <c r="AO314" s="200"/>
      <c r="AP314" s="200"/>
      <c r="AQ314" s="200"/>
      <c r="AR314" s="200"/>
      <c r="AS314" s="200"/>
      <c r="AT314" s="200"/>
      <c r="AU314" s="200"/>
      <c r="AX314" s="319" t="s">
        <v>923</v>
      </c>
      <c r="AY314" s="319"/>
      <c r="AZ314" s="319"/>
      <c r="BA314" s="200"/>
      <c r="BB314" s="200"/>
      <c r="BC314" s="200"/>
      <c r="BD314" s="200"/>
      <c r="BE314" s="200"/>
      <c r="BF314" s="200"/>
      <c r="BG314" s="200"/>
      <c r="BJ314" s="319" t="s">
        <v>923</v>
      </c>
      <c r="BK314" s="319"/>
      <c r="BL314" s="319"/>
      <c r="BM314" s="200"/>
      <c r="BN314" s="200"/>
      <c r="BO314" s="200"/>
      <c r="BP314" s="200"/>
      <c r="BQ314" s="200"/>
      <c r="BR314" s="200"/>
      <c r="BS314" s="200"/>
      <c r="BV314" s="319" t="s">
        <v>923</v>
      </c>
      <c r="BW314" s="319"/>
      <c r="BX314" s="319"/>
      <c r="BY314" s="200"/>
      <c r="BZ314" s="200"/>
      <c r="CA314" s="200"/>
      <c r="CB314" s="200"/>
      <c r="CC314" s="200"/>
      <c r="CD314" s="200"/>
      <c r="CE314" s="200"/>
      <c r="CH314" s="319" t="s">
        <v>923</v>
      </c>
      <c r="CI314" s="319"/>
      <c r="CJ314" s="319"/>
      <c r="CK314" s="200"/>
      <c r="CL314" s="200"/>
      <c r="CM314" s="200"/>
      <c r="CN314" s="200"/>
      <c r="CO314" s="200"/>
      <c r="CP314" s="200"/>
      <c r="CQ314" s="200"/>
      <c r="CT314" s="319" t="s">
        <v>923</v>
      </c>
      <c r="CU314" s="319"/>
      <c r="CV314" s="319"/>
      <c r="CW314" s="200"/>
      <c r="CX314" s="200"/>
      <c r="CY314" s="200"/>
      <c r="CZ314" s="200"/>
      <c r="DA314" s="200"/>
      <c r="DB314" s="200"/>
      <c r="DC314" s="200"/>
      <c r="DF314"/>
      <c r="DG314"/>
      <c r="DH314"/>
      <c r="DI314"/>
      <c r="DJ314"/>
      <c r="DK314"/>
      <c r="DL314"/>
      <c r="DM314"/>
      <c r="DN314"/>
      <c r="DO314"/>
      <c r="DR314"/>
      <c r="DS314"/>
      <c r="DT314"/>
      <c r="DU314"/>
      <c r="DV314"/>
      <c r="DW314"/>
      <c r="DX314"/>
      <c r="DY314"/>
      <c r="DZ314"/>
      <c r="EA314"/>
    </row>
    <row r="315" spans="2:131" s="181" customFormat="1" ht="6" customHeight="1">
      <c r="B315" s="197"/>
      <c r="C315" s="197"/>
      <c r="D315" s="197"/>
      <c r="N315" s="197"/>
      <c r="O315" s="197"/>
      <c r="P315" s="197"/>
      <c r="Z315" s="197"/>
      <c r="AA315" s="197"/>
      <c r="AB315" s="197"/>
      <c r="AL315" s="197"/>
      <c r="AM315" s="197"/>
      <c r="AN315" s="197"/>
      <c r="AX315" s="197"/>
      <c r="AY315" s="197"/>
      <c r="AZ315" s="197"/>
      <c r="BJ315" s="197"/>
      <c r="BK315" s="197"/>
      <c r="BL315" s="197"/>
      <c r="BV315" s="197"/>
      <c r="BW315" s="197"/>
      <c r="BX315" s="197"/>
      <c r="CH315" s="197"/>
      <c r="CI315" s="197"/>
      <c r="CJ315" s="197"/>
      <c r="CT315" s="197"/>
      <c r="CU315" s="197"/>
      <c r="CV315" s="197"/>
      <c r="DF315"/>
      <c r="DG315"/>
      <c r="DH315"/>
      <c r="DI315"/>
      <c r="DJ315"/>
      <c r="DK315"/>
      <c r="DL315"/>
      <c r="DM315"/>
      <c r="DN315"/>
      <c r="DO315"/>
      <c r="DR315"/>
      <c r="DS315"/>
      <c r="DT315"/>
      <c r="DU315"/>
      <c r="DV315"/>
      <c r="DW315"/>
      <c r="DX315"/>
      <c r="DY315"/>
      <c r="DZ315"/>
      <c r="EA315"/>
    </row>
    <row r="316" spans="2:131" s="179" customFormat="1" ht="21.75" customHeight="1">
      <c r="B316" s="319" t="s">
        <v>924</v>
      </c>
      <c r="C316" s="319"/>
      <c r="D316" s="319"/>
      <c r="E316" s="200"/>
      <c r="F316" s="200"/>
      <c r="G316" s="200"/>
      <c r="H316" s="320"/>
      <c r="I316" s="320"/>
      <c r="J316" s="320"/>
      <c r="K316" s="320"/>
      <c r="N316" s="319" t="s">
        <v>924</v>
      </c>
      <c r="O316" s="319"/>
      <c r="P316" s="319"/>
      <c r="Q316" s="200"/>
      <c r="R316" s="200"/>
      <c r="S316" s="200"/>
      <c r="T316" s="320"/>
      <c r="U316" s="320"/>
      <c r="V316" s="320"/>
      <c r="W316" s="320"/>
      <c r="Z316" s="319" t="s">
        <v>924</v>
      </c>
      <c r="AA316" s="319"/>
      <c r="AB316" s="319"/>
      <c r="AC316" s="200"/>
      <c r="AD316" s="200"/>
      <c r="AE316" s="200"/>
      <c r="AF316" s="320"/>
      <c r="AG316" s="320"/>
      <c r="AH316" s="320"/>
      <c r="AI316" s="320"/>
      <c r="AL316" s="319" t="s">
        <v>924</v>
      </c>
      <c r="AM316" s="319"/>
      <c r="AN316" s="319"/>
      <c r="AO316" s="200"/>
      <c r="AP316" s="200"/>
      <c r="AQ316" s="200"/>
      <c r="AR316" s="320"/>
      <c r="AS316" s="320"/>
      <c r="AT316" s="320"/>
      <c r="AU316" s="320"/>
      <c r="AX316" s="319" t="s">
        <v>924</v>
      </c>
      <c r="AY316" s="319"/>
      <c r="AZ316" s="319"/>
      <c r="BA316" s="200"/>
      <c r="BB316" s="200"/>
      <c r="BC316" s="200"/>
      <c r="BD316" s="320"/>
      <c r="BE316" s="320"/>
      <c r="BF316" s="320"/>
      <c r="BG316" s="320"/>
      <c r="BJ316" s="319" t="s">
        <v>924</v>
      </c>
      <c r="BK316" s="319"/>
      <c r="BL316" s="319"/>
      <c r="BM316" s="200"/>
      <c r="BN316" s="200"/>
      <c r="BO316" s="200"/>
      <c r="BP316" s="320"/>
      <c r="BQ316" s="320"/>
      <c r="BR316" s="320"/>
      <c r="BS316" s="320"/>
      <c r="BV316" s="319" t="s">
        <v>924</v>
      </c>
      <c r="BW316" s="319"/>
      <c r="BX316" s="319"/>
      <c r="BY316" s="200"/>
      <c r="BZ316" s="200"/>
      <c r="CA316" s="200"/>
      <c r="CB316" s="320"/>
      <c r="CC316" s="320"/>
      <c r="CD316" s="320"/>
      <c r="CE316" s="320"/>
      <c r="CH316" s="319" t="s">
        <v>924</v>
      </c>
      <c r="CI316" s="319"/>
      <c r="CJ316" s="319"/>
      <c r="CK316" s="200"/>
      <c r="CL316" s="200"/>
      <c r="CM316" s="200"/>
      <c r="CN316" s="320"/>
      <c r="CO316" s="320"/>
      <c r="CP316" s="320"/>
      <c r="CQ316" s="320"/>
      <c r="CT316" s="319" t="s">
        <v>924</v>
      </c>
      <c r="CU316" s="319"/>
      <c r="CV316" s="319"/>
      <c r="CW316" s="200"/>
      <c r="CX316" s="200"/>
      <c r="CY316" s="200"/>
      <c r="CZ316" s="320"/>
      <c r="DA316" s="320"/>
      <c r="DB316" s="320"/>
      <c r="DC316" s="320"/>
      <c r="DF316"/>
      <c r="DG316"/>
      <c r="DH316"/>
      <c r="DI316"/>
      <c r="DJ316"/>
      <c r="DK316"/>
      <c r="DL316"/>
      <c r="DM316"/>
      <c r="DN316"/>
      <c r="DO316"/>
      <c r="DR316"/>
      <c r="DS316"/>
      <c r="DT316"/>
      <c r="DU316"/>
      <c r="DV316"/>
      <c r="DW316"/>
      <c r="DX316"/>
      <c r="DY316"/>
      <c r="DZ316"/>
      <c r="EA316"/>
    </row>
    <row r="317" spans="2:131" s="179" customFormat="1" ht="21.75" customHeight="1">
      <c r="B317" s="319" t="s">
        <v>925</v>
      </c>
      <c r="C317" s="319"/>
      <c r="D317" s="319"/>
      <c r="E317" s="200"/>
      <c r="F317" s="200"/>
      <c r="G317" s="200"/>
      <c r="H317" s="320"/>
      <c r="I317" s="320"/>
      <c r="J317" s="320"/>
      <c r="K317" s="320"/>
      <c r="N317" s="319" t="s">
        <v>925</v>
      </c>
      <c r="O317" s="319"/>
      <c r="P317" s="319"/>
      <c r="Q317" s="200"/>
      <c r="R317" s="200"/>
      <c r="S317" s="200"/>
      <c r="T317" s="320"/>
      <c r="U317" s="320"/>
      <c r="V317" s="320"/>
      <c r="W317" s="320"/>
      <c r="Z317" s="319" t="s">
        <v>925</v>
      </c>
      <c r="AA317" s="319"/>
      <c r="AB317" s="319"/>
      <c r="AC317" s="200"/>
      <c r="AD317" s="200"/>
      <c r="AE317" s="200"/>
      <c r="AF317" s="320"/>
      <c r="AG317" s="320"/>
      <c r="AH317" s="320"/>
      <c r="AI317" s="320"/>
      <c r="AL317" s="319" t="s">
        <v>925</v>
      </c>
      <c r="AM317" s="319"/>
      <c r="AN317" s="319"/>
      <c r="AO317" s="200"/>
      <c r="AP317" s="200"/>
      <c r="AQ317" s="200"/>
      <c r="AR317" s="320"/>
      <c r="AS317" s="320"/>
      <c r="AT317" s="320"/>
      <c r="AU317" s="320"/>
      <c r="AX317" s="319" t="s">
        <v>925</v>
      </c>
      <c r="AY317" s="319"/>
      <c r="AZ317" s="319"/>
      <c r="BA317" s="200"/>
      <c r="BB317" s="200"/>
      <c r="BC317" s="200"/>
      <c r="BD317" s="320"/>
      <c r="BE317" s="320"/>
      <c r="BF317" s="320"/>
      <c r="BG317" s="320"/>
      <c r="BJ317" s="319" t="s">
        <v>925</v>
      </c>
      <c r="BK317" s="319"/>
      <c r="BL317" s="319"/>
      <c r="BM317" s="200"/>
      <c r="BN317" s="200"/>
      <c r="BO317" s="200"/>
      <c r="BP317" s="320"/>
      <c r="BQ317" s="320"/>
      <c r="BR317" s="320"/>
      <c r="BS317" s="320"/>
      <c r="BV317" s="319" t="s">
        <v>925</v>
      </c>
      <c r="BW317" s="319"/>
      <c r="BX317" s="319"/>
      <c r="BY317" s="200"/>
      <c r="BZ317" s="200"/>
      <c r="CA317" s="200"/>
      <c r="CB317" s="320"/>
      <c r="CC317" s="320"/>
      <c r="CD317" s="320"/>
      <c r="CE317" s="320"/>
      <c r="CH317" s="319" t="s">
        <v>925</v>
      </c>
      <c r="CI317" s="319"/>
      <c r="CJ317" s="319"/>
      <c r="CK317" s="200"/>
      <c r="CL317" s="200"/>
      <c r="CM317" s="200"/>
      <c r="CN317" s="320"/>
      <c r="CO317" s="320"/>
      <c r="CP317" s="320"/>
      <c r="CQ317" s="320"/>
      <c r="CT317" s="319" t="s">
        <v>925</v>
      </c>
      <c r="CU317" s="319"/>
      <c r="CV317" s="319"/>
      <c r="CW317" s="200"/>
      <c r="CX317" s="200"/>
      <c r="CY317" s="200"/>
      <c r="CZ317" s="320"/>
      <c r="DA317" s="320"/>
      <c r="DB317" s="320"/>
      <c r="DC317" s="320"/>
      <c r="DF317"/>
      <c r="DG317"/>
      <c r="DH317"/>
      <c r="DI317"/>
      <c r="DJ317"/>
      <c r="DK317"/>
      <c r="DL317"/>
      <c r="DM317"/>
      <c r="DN317"/>
      <c r="DO317"/>
      <c r="DR317"/>
      <c r="DS317"/>
      <c r="DT317"/>
      <c r="DU317"/>
      <c r="DV317"/>
      <c r="DW317"/>
      <c r="DX317"/>
      <c r="DY317"/>
      <c r="DZ317"/>
      <c r="EA317"/>
    </row>
    <row r="318" spans="2:131" s="202" customFormat="1" ht="6" customHeight="1">
      <c r="B318" s="201"/>
      <c r="C318" s="201"/>
      <c r="D318" s="201"/>
      <c r="H318" s="201"/>
      <c r="I318" s="201"/>
      <c r="J318" s="201"/>
      <c r="K318" s="201"/>
      <c r="N318" s="201"/>
      <c r="O318" s="201"/>
      <c r="P318" s="201"/>
      <c r="T318" s="201"/>
      <c r="U318" s="201"/>
      <c r="V318" s="201"/>
      <c r="W318" s="201"/>
      <c r="Z318" s="201"/>
      <c r="AA318" s="201"/>
      <c r="AB318" s="201"/>
      <c r="AF318" s="201"/>
      <c r="AG318" s="201"/>
      <c r="AH318" s="201"/>
      <c r="AI318" s="201"/>
      <c r="AL318" s="201"/>
      <c r="AM318" s="201"/>
      <c r="AN318" s="201"/>
      <c r="AR318" s="201"/>
      <c r="AS318" s="201"/>
      <c r="AT318" s="201"/>
      <c r="AU318" s="201"/>
      <c r="AX318" s="201"/>
      <c r="AY318" s="201"/>
      <c r="AZ318" s="201"/>
      <c r="BD318" s="201"/>
      <c r="BE318" s="201"/>
      <c r="BF318" s="201"/>
      <c r="BG318" s="201"/>
      <c r="BJ318" s="201"/>
      <c r="BK318" s="201"/>
      <c r="BL318" s="201"/>
      <c r="BP318" s="201"/>
      <c r="BQ318" s="201"/>
      <c r="BR318" s="201"/>
      <c r="BS318" s="201"/>
      <c r="BV318" s="201"/>
      <c r="BW318" s="201"/>
      <c r="BX318" s="201"/>
      <c r="CB318" s="201"/>
      <c r="CC318" s="201"/>
      <c r="CD318" s="201"/>
      <c r="CE318" s="201"/>
      <c r="CH318" s="201"/>
      <c r="CI318" s="201"/>
      <c r="CJ318" s="201"/>
      <c r="CN318" s="201"/>
      <c r="CO318" s="201"/>
      <c r="CP318" s="201"/>
      <c r="CQ318" s="201"/>
      <c r="CT318" s="201"/>
      <c r="CU318" s="201"/>
      <c r="CV318" s="201"/>
      <c r="CZ318" s="201"/>
      <c r="DA318" s="201"/>
      <c r="DB318" s="201"/>
      <c r="DC318" s="201"/>
      <c r="DF318"/>
      <c r="DG318"/>
      <c r="DH318"/>
      <c r="DI318"/>
      <c r="DJ318"/>
      <c r="DK318"/>
      <c r="DL318"/>
      <c r="DM318"/>
      <c r="DN318"/>
      <c r="DO318"/>
      <c r="DR318"/>
      <c r="DS318"/>
      <c r="DT318"/>
      <c r="DU318"/>
      <c r="DV318"/>
      <c r="DW318"/>
      <c r="DX318"/>
      <c r="DY318"/>
      <c r="DZ318"/>
      <c r="EA318"/>
    </row>
    <row r="319" spans="2:131" ht="12.75" customHeight="1">
      <c r="B319" s="321" t="s">
        <v>926</v>
      </c>
      <c r="C319" s="321"/>
      <c r="D319" s="321"/>
      <c r="E319" s="322"/>
      <c r="F319" s="322"/>
      <c r="G319" s="322"/>
      <c r="H319" s="322"/>
      <c r="I319" s="322"/>
      <c r="J319" s="322"/>
      <c r="K319" s="322"/>
      <c r="N319" s="321" t="s">
        <v>926</v>
      </c>
      <c r="O319" s="321"/>
      <c r="P319" s="321"/>
      <c r="Q319" s="322"/>
      <c r="R319" s="322"/>
      <c r="S319" s="322"/>
      <c r="T319" s="322"/>
      <c r="U319" s="322"/>
      <c r="V319" s="322"/>
      <c r="W319" s="322"/>
      <c r="Z319" s="321" t="s">
        <v>926</v>
      </c>
      <c r="AA319" s="321"/>
      <c r="AB319" s="321"/>
      <c r="AC319" s="322"/>
      <c r="AD319" s="322"/>
      <c r="AE319" s="322"/>
      <c r="AF319" s="322"/>
      <c r="AG319" s="322"/>
      <c r="AH319" s="322"/>
      <c r="AI319" s="322"/>
      <c r="AL319" s="321" t="s">
        <v>926</v>
      </c>
      <c r="AM319" s="321"/>
      <c r="AN319" s="321"/>
      <c r="AO319" s="322"/>
      <c r="AP319" s="322"/>
      <c r="AQ319" s="322"/>
      <c r="AR319" s="322"/>
      <c r="AS319" s="322"/>
      <c r="AT319" s="322"/>
      <c r="AU319" s="322"/>
      <c r="AX319" s="321" t="s">
        <v>926</v>
      </c>
      <c r="AY319" s="321"/>
      <c r="AZ319" s="321"/>
      <c r="BA319" s="322"/>
      <c r="BB319" s="322"/>
      <c r="BC319" s="322"/>
      <c r="BD319" s="322"/>
      <c r="BE319" s="322"/>
      <c r="BF319" s="322"/>
      <c r="BG319" s="322"/>
      <c r="BJ319" s="321" t="s">
        <v>926</v>
      </c>
      <c r="BK319" s="321"/>
      <c r="BL319" s="321"/>
      <c r="BM319" s="322"/>
      <c r="BN319" s="322"/>
      <c r="BO319" s="322"/>
      <c r="BP319" s="322"/>
      <c r="BQ319" s="322"/>
      <c r="BR319" s="322"/>
      <c r="BS319" s="322"/>
      <c r="BV319" s="321" t="s">
        <v>926</v>
      </c>
      <c r="BW319" s="321"/>
      <c r="BX319" s="321"/>
      <c r="BY319" s="322"/>
      <c r="BZ319" s="322"/>
      <c r="CA319" s="322"/>
      <c r="CB319" s="322"/>
      <c r="CC319" s="322"/>
      <c r="CD319" s="322"/>
      <c r="CE319" s="322"/>
      <c r="CH319" s="321" t="s">
        <v>926</v>
      </c>
      <c r="CI319" s="321"/>
      <c r="CJ319" s="321"/>
      <c r="CK319" s="322"/>
      <c r="CL319" s="322"/>
      <c r="CM319" s="322"/>
      <c r="CN319" s="322"/>
      <c r="CO319" s="322"/>
      <c r="CP319" s="322"/>
      <c r="CQ319" s="322"/>
      <c r="CT319" s="321" t="s">
        <v>926</v>
      </c>
      <c r="CU319" s="321"/>
      <c r="CV319" s="321"/>
      <c r="CW319" s="322"/>
      <c r="CX319" s="322"/>
      <c r="CY319" s="322"/>
      <c r="CZ319" s="322"/>
      <c r="DA319" s="322"/>
      <c r="DB319" s="322"/>
      <c r="DC319" s="322"/>
      <c r="DF319"/>
      <c r="DG319"/>
      <c r="DH319"/>
      <c r="DI319"/>
      <c r="DJ319"/>
      <c r="DK319"/>
      <c r="DL319"/>
      <c r="DM319"/>
      <c r="DN319"/>
      <c r="DO319"/>
      <c r="DR319"/>
      <c r="DS319"/>
      <c r="DT319"/>
      <c r="DU319"/>
      <c r="DV319"/>
      <c r="DW319"/>
      <c r="DX319"/>
      <c r="DY319"/>
      <c r="DZ319"/>
      <c r="EA319"/>
    </row>
    <row r="320" spans="2:131" ht="12.75" customHeight="1">
      <c r="B320" s="321"/>
      <c r="C320" s="321"/>
      <c r="D320" s="321"/>
      <c r="E320" s="322"/>
      <c r="F320" s="322"/>
      <c r="G320" s="322"/>
      <c r="H320" s="322"/>
      <c r="I320" s="322"/>
      <c r="J320" s="322"/>
      <c r="K320" s="322"/>
      <c r="N320" s="321"/>
      <c r="O320" s="321"/>
      <c r="P320" s="321"/>
      <c r="Q320" s="322"/>
      <c r="R320" s="322"/>
      <c r="S320" s="322"/>
      <c r="T320" s="322"/>
      <c r="U320" s="322"/>
      <c r="V320" s="322"/>
      <c r="W320" s="322"/>
      <c r="Z320" s="321"/>
      <c r="AA320" s="321"/>
      <c r="AB320" s="321"/>
      <c r="AC320" s="322"/>
      <c r="AD320" s="322"/>
      <c r="AE320" s="322"/>
      <c r="AF320" s="322"/>
      <c r="AG320" s="322"/>
      <c r="AH320" s="322"/>
      <c r="AI320" s="322"/>
      <c r="AL320" s="321"/>
      <c r="AM320" s="321"/>
      <c r="AN320" s="321"/>
      <c r="AO320" s="322"/>
      <c r="AP320" s="322"/>
      <c r="AQ320" s="322"/>
      <c r="AR320" s="322"/>
      <c r="AS320" s="322"/>
      <c r="AT320" s="322"/>
      <c r="AU320" s="322"/>
      <c r="AX320" s="321"/>
      <c r="AY320" s="321"/>
      <c r="AZ320" s="321"/>
      <c r="BA320" s="322"/>
      <c r="BB320" s="322"/>
      <c r="BC320" s="322"/>
      <c r="BD320" s="322"/>
      <c r="BE320" s="322"/>
      <c r="BF320" s="322"/>
      <c r="BG320" s="322"/>
      <c r="BJ320" s="321"/>
      <c r="BK320" s="321"/>
      <c r="BL320" s="321"/>
      <c r="BM320" s="322"/>
      <c r="BN320" s="322"/>
      <c r="BO320" s="322"/>
      <c r="BP320" s="322"/>
      <c r="BQ320" s="322"/>
      <c r="BR320" s="322"/>
      <c r="BS320" s="322"/>
      <c r="BV320" s="321"/>
      <c r="BW320" s="321"/>
      <c r="BX320" s="321"/>
      <c r="BY320" s="322"/>
      <c r="BZ320" s="322"/>
      <c r="CA320" s="322"/>
      <c r="CB320" s="322"/>
      <c r="CC320" s="322"/>
      <c r="CD320" s="322"/>
      <c r="CE320" s="322"/>
      <c r="CH320" s="321"/>
      <c r="CI320" s="321"/>
      <c r="CJ320" s="321"/>
      <c r="CK320" s="322"/>
      <c r="CL320" s="322"/>
      <c r="CM320" s="322"/>
      <c r="CN320" s="322"/>
      <c r="CO320" s="322"/>
      <c r="CP320" s="322"/>
      <c r="CQ320" s="322"/>
      <c r="CT320" s="321"/>
      <c r="CU320" s="321"/>
      <c r="CV320" s="321"/>
      <c r="CW320" s="322"/>
      <c r="CX320" s="322"/>
      <c r="CY320" s="322"/>
      <c r="CZ320" s="322"/>
      <c r="DA320" s="322"/>
      <c r="DB320" s="322"/>
      <c r="DC320" s="322"/>
      <c r="DF320"/>
      <c r="DG320"/>
      <c r="DH320"/>
      <c r="DI320"/>
      <c r="DJ320"/>
      <c r="DK320"/>
      <c r="DL320"/>
      <c r="DM320"/>
      <c r="DN320"/>
      <c r="DO320"/>
      <c r="DR320"/>
      <c r="DS320"/>
      <c r="DT320"/>
      <c r="DU320"/>
      <c r="DV320"/>
      <c r="DW320"/>
      <c r="DX320"/>
      <c r="DY320"/>
      <c r="DZ320"/>
      <c r="EA320"/>
    </row>
    <row r="321" spans="2:131" ht="12.75" customHeight="1">
      <c r="B321" s="321"/>
      <c r="C321" s="321"/>
      <c r="D321" s="321"/>
      <c r="E321" s="322"/>
      <c r="F321" s="322"/>
      <c r="G321" s="322"/>
      <c r="H321" s="322"/>
      <c r="I321" s="322"/>
      <c r="J321" s="322"/>
      <c r="K321" s="322"/>
      <c r="N321" s="321"/>
      <c r="O321" s="321"/>
      <c r="P321" s="321"/>
      <c r="Q321" s="322"/>
      <c r="R321" s="322"/>
      <c r="S321" s="322"/>
      <c r="T321" s="322"/>
      <c r="U321" s="322"/>
      <c r="V321" s="322"/>
      <c r="W321" s="322"/>
      <c r="Z321" s="321"/>
      <c r="AA321" s="321"/>
      <c r="AB321" s="321"/>
      <c r="AC321" s="322"/>
      <c r="AD321" s="322"/>
      <c r="AE321" s="322"/>
      <c r="AF321" s="322"/>
      <c r="AG321" s="322"/>
      <c r="AH321" s="322"/>
      <c r="AI321" s="322"/>
      <c r="AL321" s="321"/>
      <c r="AM321" s="321"/>
      <c r="AN321" s="321"/>
      <c r="AO321" s="322"/>
      <c r="AP321" s="322"/>
      <c r="AQ321" s="322"/>
      <c r="AR321" s="322"/>
      <c r="AS321" s="322"/>
      <c r="AT321" s="322"/>
      <c r="AU321" s="322"/>
      <c r="AX321" s="321"/>
      <c r="AY321" s="321"/>
      <c r="AZ321" s="321"/>
      <c r="BA321" s="322"/>
      <c r="BB321" s="322"/>
      <c r="BC321" s="322"/>
      <c r="BD321" s="322"/>
      <c r="BE321" s="322"/>
      <c r="BF321" s="322"/>
      <c r="BG321" s="322"/>
      <c r="BJ321" s="321"/>
      <c r="BK321" s="321"/>
      <c r="BL321" s="321"/>
      <c r="BM321" s="322"/>
      <c r="BN321" s="322"/>
      <c r="BO321" s="322"/>
      <c r="BP321" s="322"/>
      <c r="BQ321" s="322"/>
      <c r="BR321" s="322"/>
      <c r="BS321" s="322"/>
      <c r="BV321" s="321"/>
      <c r="BW321" s="321"/>
      <c r="BX321" s="321"/>
      <c r="BY321" s="322"/>
      <c r="BZ321" s="322"/>
      <c r="CA321" s="322"/>
      <c r="CB321" s="322"/>
      <c r="CC321" s="322"/>
      <c r="CD321" s="322"/>
      <c r="CE321" s="322"/>
      <c r="CH321" s="321"/>
      <c r="CI321" s="321"/>
      <c r="CJ321" s="321"/>
      <c r="CK321" s="322"/>
      <c r="CL321" s="322"/>
      <c r="CM321" s="322"/>
      <c r="CN321" s="322"/>
      <c r="CO321" s="322"/>
      <c r="CP321" s="322"/>
      <c r="CQ321" s="322"/>
      <c r="CT321" s="321"/>
      <c r="CU321" s="321"/>
      <c r="CV321" s="321"/>
      <c r="CW321" s="322"/>
      <c r="CX321" s="322"/>
      <c r="CY321" s="322"/>
      <c r="CZ321" s="322"/>
      <c r="DA321" s="322"/>
      <c r="DB321" s="322"/>
      <c r="DC321" s="322"/>
      <c r="DF321"/>
      <c r="DG321"/>
      <c r="DH321"/>
      <c r="DI321"/>
      <c r="DJ321"/>
      <c r="DK321"/>
      <c r="DL321"/>
      <c r="DM321"/>
      <c r="DN321"/>
      <c r="DO321"/>
      <c r="DR321"/>
      <c r="DS321"/>
      <c r="DT321"/>
      <c r="DU321"/>
      <c r="DV321"/>
      <c r="DW321"/>
      <c r="DX321"/>
      <c r="DY321"/>
      <c r="DZ321"/>
      <c r="EA321"/>
    </row>
    <row r="322" spans="2:131" ht="12.75" customHeight="1">
      <c r="B322" s="321"/>
      <c r="C322" s="321"/>
      <c r="D322" s="321"/>
      <c r="E322" s="322"/>
      <c r="F322" s="322"/>
      <c r="G322" s="322"/>
      <c r="H322" s="322"/>
      <c r="I322" s="322"/>
      <c r="J322" s="322"/>
      <c r="K322" s="322"/>
      <c r="N322" s="321"/>
      <c r="O322" s="321"/>
      <c r="P322" s="321"/>
      <c r="Q322" s="322"/>
      <c r="R322" s="322"/>
      <c r="S322" s="322"/>
      <c r="T322" s="322"/>
      <c r="U322" s="322"/>
      <c r="V322" s="322"/>
      <c r="W322" s="322"/>
      <c r="Z322" s="321"/>
      <c r="AA322" s="321"/>
      <c r="AB322" s="321"/>
      <c r="AC322" s="322"/>
      <c r="AD322" s="322"/>
      <c r="AE322" s="322"/>
      <c r="AF322" s="322"/>
      <c r="AG322" s="322"/>
      <c r="AH322" s="322"/>
      <c r="AI322" s="322"/>
      <c r="AL322" s="321"/>
      <c r="AM322" s="321"/>
      <c r="AN322" s="321"/>
      <c r="AO322" s="322"/>
      <c r="AP322" s="322"/>
      <c r="AQ322" s="322"/>
      <c r="AR322" s="322"/>
      <c r="AS322" s="322"/>
      <c r="AT322" s="322"/>
      <c r="AU322" s="322"/>
      <c r="AX322" s="321"/>
      <c r="AY322" s="321"/>
      <c r="AZ322" s="321"/>
      <c r="BA322" s="322"/>
      <c r="BB322" s="322"/>
      <c r="BC322" s="322"/>
      <c r="BD322" s="322"/>
      <c r="BE322" s="322"/>
      <c r="BF322" s="322"/>
      <c r="BG322" s="322"/>
      <c r="BJ322" s="321"/>
      <c r="BK322" s="321"/>
      <c r="BL322" s="321"/>
      <c r="BM322" s="322"/>
      <c r="BN322" s="322"/>
      <c r="BO322" s="322"/>
      <c r="BP322" s="322"/>
      <c r="BQ322" s="322"/>
      <c r="BR322" s="322"/>
      <c r="BS322" s="322"/>
      <c r="BV322" s="321"/>
      <c r="BW322" s="321"/>
      <c r="BX322" s="321"/>
      <c r="BY322" s="322"/>
      <c r="BZ322" s="322"/>
      <c r="CA322" s="322"/>
      <c r="CB322" s="322"/>
      <c r="CC322" s="322"/>
      <c r="CD322" s="322"/>
      <c r="CE322" s="322"/>
      <c r="CH322" s="321"/>
      <c r="CI322" s="321"/>
      <c r="CJ322" s="321"/>
      <c r="CK322" s="322"/>
      <c r="CL322" s="322"/>
      <c r="CM322" s="322"/>
      <c r="CN322" s="322"/>
      <c r="CO322" s="322"/>
      <c r="CP322" s="322"/>
      <c r="CQ322" s="322"/>
      <c r="CT322" s="321"/>
      <c r="CU322" s="321"/>
      <c r="CV322" s="321"/>
      <c r="CW322" s="322"/>
      <c r="CX322" s="322"/>
      <c r="CY322" s="322"/>
      <c r="CZ322" s="322"/>
      <c r="DA322" s="322"/>
      <c r="DB322" s="322"/>
      <c r="DC322" s="322"/>
      <c r="DF322"/>
      <c r="DG322"/>
      <c r="DH322"/>
      <c r="DI322"/>
      <c r="DJ322"/>
      <c r="DK322"/>
      <c r="DL322"/>
      <c r="DM322"/>
      <c r="DN322"/>
      <c r="DO322"/>
      <c r="DR322"/>
      <c r="DS322"/>
      <c r="DT322"/>
      <c r="DU322"/>
      <c r="DV322"/>
      <c r="DW322"/>
      <c r="DX322"/>
      <c r="DY322"/>
      <c r="DZ322"/>
      <c r="EA322"/>
    </row>
    <row r="323" spans="2:131" ht="5.25" customHeight="1">
      <c r="DF323"/>
      <c r="DG323"/>
      <c r="DH323"/>
      <c r="DI323"/>
      <c r="DJ323"/>
      <c r="DK323"/>
      <c r="DL323"/>
      <c r="DM323"/>
      <c r="DN323"/>
      <c r="DO323"/>
      <c r="DR323"/>
      <c r="DS323"/>
      <c r="DT323"/>
      <c r="DU323"/>
      <c r="DV323"/>
      <c r="DW323"/>
      <c r="DX323"/>
      <c r="DY323"/>
      <c r="DZ323"/>
      <c r="EA323"/>
    </row>
    <row r="324" spans="2:131" ht="18.75" customHeight="1">
      <c r="E324" s="323" t="s">
        <v>927</v>
      </c>
      <c r="F324" s="323"/>
      <c r="G324" s="324"/>
      <c r="H324" s="324"/>
      <c r="I324" s="324"/>
      <c r="Q324" s="323" t="s">
        <v>927</v>
      </c>
      <c r="R324" s="323"/>
      <c r="S324" s="324"/>
      <c r="T324" s="324"/>
      <c r="U324" s="324"/>
      <c r="AC324" s="323" t="s">
        <v>927</v>
      </c>
      <c r="AD324" s="323"/>
      <c r="AE324" s="324"/>
      <c r="AF324" s="324"/>
      <c r="AG324" s="324"/>
      <c r="AO324" s="323" t="s">
        <v>927</v>
      </c>
      <c r="AP324" s="323"/>
      <c r="AQ324" s="324"/>
      <c r="AR324" s="324"/>
      <c r="AS324" s="324"/>
      <c r="BA324" s="323" t="s">
        <v>927</v>
      </c>
      <c r="BB324" s="323"/>
      <c r="BC324" s="324"/>
      <c r="BD324" s="324"/>
      <c r="BE324" s="324"/>
      <c r="BM324" s="323" t="s">
        <v>927</v>
      </c>
      <c r="BN324" s="323"/>
      <c r="BO324" s="324"/>
      <c r="BP324" s="324"/>
      <c r="BQ324" s="324"/>
      <c r="BY324" s="323" t="s">
        <v>927</v>
      </c>
      <c r="BZ324" s="323"/>
      <c r="CA324" s="324"/>
      <c r="CB324" s="324"/>
      <c r="CC324" s="324"/>
      <c r="CK324" s="323" t="s">
        <v>927</v>
      </c>
      <c r="CL324" s="323"/>
      <c r="CM324" s="324"/>
      <c r="CN324" s="324"/>
      <c r="CO324" s="324"/>
      <c r="CW324" s="323" t="s">
        <v>927</v>
      </c>
      <c r="CX324" s="323"/>
      <c r="CY324" s="324"/>
      <c r="CZ324" s="324"/>
      <c r="DA324" s="324"/>
      <c r="DF324"/>
      <c r="DG324"/>
      <c r="DH324"/>
      <c r="DI324"/>
      <c r="DJ324"/>
      <c r="DK324"/>
      <c r="DL324"/>
      <c r="DM324"/>
      <c r="DN324"/>
      <c r="DO324"/>
      <c r="DR324"/>
      <c r="DS324"/>
      <c r="DT324"/>
      <c r="DU324"/>
      <c r="DV324"/>
      <c r="DW324"/>
      <c r="DX324"/>
      <c r="DY324"/>
      <c r="DZ324"/>
      <c r="EA324"/>
    </row>
    <row r="325" spans="2:131" ht="18.75" customHeight="1">
      <c r="E325" s="323" t="s">
        <v>928</v>
      </c>
      <c r="F325" s="323"/>
      <c r="G325" s="325"/>
      <c r="H325" s="325"/>
      <c r="I325" s="325"/>
      <c r="Q325" s="323" t="s">
        <v>928</v>
      </c>
      <c r="R325" s="323"/>
      <c r="S325" s="325"/>
      <c r="T325" s="325"/>
      <c r="U325" s="325"/>
      <c r="AC325" s="323" t="s">
        <v>928</v>
      </c>
      <c r="AD325" s="323"/>
      <c r="AE325" s="325"/>
      <c r="AF325" s="325"/>
      <c r="AG325" s="325"/>
      <c r="AO325" s="323" t="s">
        <v>928</v>
      </c>
      <c r="AP325" s="323"/>
      <c r="AQ325" s="325"/>
      <c r="AR325" s="325"/>
      <c r="AS325" s="325"/>
      <c r="BA325" s="323" t="s">
        <v>928</v>
      </c>
      <c r="BB325" s="323"/>
      <c r="BC325" s="325"/>
      <c r="BD325" s="325"/>
      <c r="BE325" s="325"/>
      <c r="BM325" s="323" t="s">
        <v>928</v>
      </c>
      <c r="BN325" s="323"/>
      <c r="BO325" s="325"/>
      <c r="BP325" s="325"/>
      <c r="BQ325" s="325"/>
      <c r="BY325" s="323" t="s">
        <v>928</v>
      </c>
      <c r="BZ325" s="323"/>
      <c r="CA325" s="325"/>
      <c r="CB325" s="325"/>
      <c r="CC325" s="325"/>
      <c r="CK325" s="323" t="s">
        <v>928</v>
      </c>
      <c r="CL325" s="323"/>
      <c r="CM325" s="325"/>
      <c r="CN325" s="325"/>
      <c r="CO325" s="325"/>
      <c r="CW325" s="323" t="s">
        <v>928</v>
      </c>
      <c r="CX325" s="323"/>
      <c r="CY325" s="325"/>
      <c r="CZ325" s="325"/>
      <c r="DA325" s="325"/>
      <c r="DF325"/>
      <c r="DG325"/>
      <c r="DH325"/>
      <c r="DI325"/>
      <c r="DJ325"/>
      <c r="DK325"/>
      <c r="DL325"/>
      <c r="DM325"/>
      <c r="DN325"/>
      <c r="DO325"/>
      <c r="DR325"/>
      <c r="DS325"/>
      <c r="DT325"/>
      <c r="DU325"/>
      <c r="DV325"/>
      <c r="DW325"/>
      <c r="DX325"/>
      <c r="DY325"/>
      <c r="DZ325"/>
      <c r="EA325"/>
    </row>
    <row r="326" spans="2:131" ht="18.75" customHeight="1">
      <c r="E326" s="323" t="s">
        <v>929</v>
      </c>
      <c r="F326" s="323"/>
      <c r="G326" s="325"/>
      <c r="H326" s="325"/>
      <c r="I326" s="325"/>
      <c r="Q326" s="323" t="s">
        <v>929</v>
      </c>
      <c r="R326" s="323"/>
      <c r="S326" s="325"/>
      <c r="T326" s="325"/>
      <c r="U326" s="325"/>
      <c r="AC326" s="323" t="s">
        <v>929</v>
      </c>
      <c r="AD326" s="323"/>
      <c r="AE326" s="325"/>
      <c r="AF326" s="325"/>
      <c r="AG326" s="325"/>
      <c r="AO326" s="323" t="s">
        <v>929</v>
      </c>
      <c r="AP326" s="323"/>
      <c r="AQ326" s="325"/>
      <c r="AR326" s="325"/>
      <c r="AS326" s="325"/>
      <c r="BA326" s="323" t="s">
        <v>929</v>
      </c>
      <c r="BB326" s="323"/>
      <c r="BC326" s="325"/>
      <c r="BD326" s="325"/>
      <c r="BE326" s="325"/>
      <c r="BM326" s="323" t="s">
        <v>929</v>
      </c>
      <c r="BN326" s="323"/>
      <c r="BO326" s="325"/>
      <c r="BP326" s="325"/>
      <c r="BQ326" s="325"/>
      <c r="BY326" s="323" t="s">
        <v>929</v>
      </c>
      <c r="BZ326" s="323"/>
      <c r="CA326" s="325"/>
      <c r="CB326" s="325"/>
      <c r="CC326" s="325"/>
      <c r="CK326" s="323" t="s">
        <v>929</v>
      </c>
      <c r="CL326" s="323"/>
      <c r="CM326" s="325"/>
      <c r="CN326" s="325"/>
      <c r="CO326" s="325"/>
      <c r="CW326" s="323" t="s">
        <v>929</v>
      </c>
      <c r="CX326" s="323"/>
      <c r="CY326" s="325"/>
      <c r="CZ326" s="325"/>
      <c r="DA326" s="325"/>
      <c r="DF326"/>
      <c r="DG326"/>
      <c r="DH326"/>
      <c r="DI326"/>
      <c r="DJ326"/>
      <c r="DK326"/>
      <c r="DL326"/>
      <c r="DM326"/>
      <c r="DN326"/>
      <c r="DO326"/>
      <c r="DR326"/>
      <c r="DS326"/>
      <c r="DT326"/>
      <c r="DU326"/>
      <c r="DV326"/>
      <c r="DW326"/>
      <c r="DX326"/>
      <c r="DY326"/>
      <c r="DZ326"/>
      <c r="EA326"/>
    </row>
    <row r="327" spans="2:131" ht="9.75" customHeight="1">
      <c r="DF327"/>
      <c r="DG327"/>
      <c r="DH327"/>
      <c r="DI327"/>
      <c r="DJ327"/>
      <c r="DK327"/>
      <c r="DL327"/>
      <c r="DM327"/>
      <c r="DN327"/>
      <c r="DO327"/>
      <c r="DR327"/>
      <c r="DS327"/>
      <c r="DT327"/>
      <c r="DU327"/>
      <c r="DV327"/>
      <c r="DW327"/>
      <c r="DX327"/>
      <c r="DY327"/>
      <c r="DZ327"/>
      <c r="EA327"/>
    </row>
  </sheetData>
  <mergeCells count="2850">
    <mergeCell ref="CY326:DA326"/>
    <mergeCell ref="E326:F326"/>
    <mergeCell ref="G326:I326"/>
    <mergeCell ref="Q326:R326"/>
    <mergeCell ref="S326:U326"/>
    <mergeCell ref="AC326:AD326"/>
    <mergeCell ref="AE326:AG326"/>
    <mergeCell ref="AO326:AP326"/>
    <mergeCell ref="AQ326:AS326"/>
    <mergeCell ref="BA326:BB326"/>
    <mergeCell ref="BC326:BE326"/>
    <mergeCell ref="BM326:BN326"/>
    <mergeCell ref="BO326:BQ326"/>
    <mergeCell ref="BY326:BZ326"/>
    <mergeCell ref="CA326:CC326"/>
    <mergeCell ref="CK326:CL326"/>
    <mergeCell ref="CM326:CO326"/>
    <mergeCell ref="CW326:CX326"/>
    <mergeCell ref="CY324:DA324"/>
    <mergeCell ref="E325:F325"/>
    <mergeCell ref="G325:I325"/>
    <mergeCell ref="Q325:R325"/>
    <mergeCell ref="S325:U325"/>
    <mergeCell ref="AC325:AD325"/>
    <mergeCell ref="AE325:AG325"/>
    <mergeCell ref="AO325:AP325"/>
    <mergeCell ref="AQ325:AS325"/>
    <mergeCell ref="BA325:BB325"/>
    <mergeCell ref="BC325:BE325"/>
    <mergeCell ref="BM325:BN325"/>
    <mergeCell ref="BO325:BQ325"/>
    <mergeCell ref="BY325:BZ325"/>
    <mergeCell ref="CA325:CC325"/>
    <mergeCell ref="CK325:CL325"/>
    <mergeCell ref="CM325:CO325"/>
    <mergeCell ref="CW325:CX325"/>
    <mergeCell ref="CY325:DA325"/>
    <mergeCell ref="E324:F324"/>
    <mergeCell ref="G324:I324"/>
    <mergeCell ref="Q324:R324"/>
    <mergeCell ref="S324:U324"/>
    <mergeCell ref="AC324:AD324"/>
    <mergeCell ref="AE324:AG324"/>
    <mergeCell ref="AO324:AP324"/>
    <mergeCell ref="AQ324:AS324"/>
    <mergeCell ref="BA324:BB324"/>
    <mergeCell ref="BC324:BE324"/>
    <mergeCell ref="BM324:BN324"/>
    <mergeCell ref="BO324:BQ324"/>
    <mergeCell ref="BY324:BZ324"/>
    <mergeCell ref="CA324:CC324"/>
    <mergeCell ref="CK324:CL324"/>
    <mergeCell ref="CM324:CO324"/>
    <mergeCell ref="CW324:CX324"/>
    <mergeCell ref="CN316:CQ317"/>
    <mergeCell ref="CT316:CV316"/>
    <mergeCell ref="CZ316:DC317"/>
    <mergeCell ref="B317:D317"/>
    <mergeCell ref="N317:P317"/>
    <mergeCell ref="Z317:AB317"/>
    <mergeCell ref="AL317:AN317"/>
    <mergeCell ref="AX317:AZ317"/>
    <mergeCell ref="CH317:CJ317"/>
    <mergeCell ref="CT317:CV317"/>
    <mergeCell ref="B319:D322"/>
    <mergeCell ref="E319:K322"/>
    <mergeCell ref="N319:P322"/>
    <mergeCell ref="Q319:W322"/>
    <mergeCell ref="Z319:AB322"/>
    <mergeCell ref="AC319:AI322"/>
    <mergeCell ref="AL319:AN322"/>
    <mergeCell ref="AO319:AU322"/>
    <mergeCell ref="AX319:AZ322"/>
    <mergeCell ref="BA319:BG322"/>
    <mergeCell ref="BJ319:BL322"/>
    <mergeCell ref="BM319:BS322"/>
    <mergeCell ref="BV319:BX322"/>
    <mergeCell ref="BY319:CE322"/>
    <mergeCell ref="CH319:CJ322"/>
    <mergeCell ref="CK319:CQ322"/>
    <mergeCell ref="CT319:CV322"/>
    <mergeCell ref="CW319:DC322"/>
    <mergeCell ref="B316:D316"/>
    <mergeCell ref="H316:K317"/>
    <mergeCell ref="N316:P316"/>
    <mergeCell ref="T316:W317"/>
    <mergeCell ref="Z316:AB316"/>
    <mergeCell ref="AF316:AI317"/>
    <mergeCell ref="AL316:AN316"/>
    <mergeCell ref="AR316:AU317"/>
    <mergeCell ref="AX316:AZ316"/>
    <mergeCell ref="BD316:BG317"/>
    <mergeCell ref="BJ316:BL316"/>
    <mergeCell ref="BP316:BS317"/>
    <mergeCell ref="BV316:BX316"/>
    <mergeCell ref="BJ317:BL317"/>
    <mergeCell ref="BV317:BX317"/>
    <mergeCell ref="CB316:CE317"/>
    <mergeCell ref="CH316:CJ316"/>
    <mergeCell ref="B313:D313"/>
    <mergeCell ref="N313:P313"/>
    <mergeCell ref="Z313:AB313"/>
    <mergeCell ref="AL313:AN313"/>
    <mergeCell ref="AX313:AZ313"/>
    <mergeCell ref="BJ313:BL313"/>
    <mergeCell ref="BV313:BX313"/>
    <mergeCell ref="CH313:CJ313"/>
    <mergeCell ref="CT313:CV313"/>
    <mergeCell ref="B314:D314"/>
    <mergeCell ref="N314:P314"/>
    <mergeCell ref="Z314:AB314"/>
    <mergeCell ref="AL314:AN314"/>
    <mergeCell ref="AX314:AZ314"/>
    <mergeCell ref="BJ314:BL314"/>
    <mergeCell ref="BV314:BX314"/>
    <mergeCell ref="CH314:CJ314"/>
    <mergeCell ref="CT314:CV314"/>
    <mergeCell ref="B311:D311"/>
    <mergeCell ref="N311:P311"/>
    <mergeCell ref="Z311:AB311"/>
    <mergeCell ref="AL311:AN311"/>
    <mergeCell ref="AX311:AZ311"/>
    <mergeCell ref="BJ311:BL311"/>
    <mergeCell ref="BV311:BX311"/>
    <mergeCell ref="CH311:CJ311"/>
    <mergeCell ref="CT311:CV311"/>
    <mergeCell ref="B312:D312"/>
    <mergeCell ref="N312:P312"/>
    <mergeCell ref="Z312:AB312"/>
    <mergeCell ref="AL312:AN312"/>
    <mergeCell ref="AX312:AZ312"/>
    <mergeCell ref="BJ312:BL312"/>
    <mergeCell ref="BV312:BX312"/>
    <mergeCell ref="CH312:CJ312"/>
    <mergeCell ref="CT312:CV312"/>
    <mergeCell ref="CW307:CW308"/>
    <mergeCell ref="CT308:CU308"/>
    <mergeCell ref="CX307:CX308"/>
    <mergeCell ref="CY307:CY308"/>
    <mergeCell ref="CZ307:DA308"/>
    <mergeCell ref="DB307:DC308"/>
    <mergeCell ref="B308:C308"/>
    <mergeCell ref="N308:O308"/>
    <mergeCell ref="Z308:AA308"/>
    <mergeCell ref="AL308:AM308"/>
    <mergeCell ref="AX308:AY308"/>
    <mergeCell ref="BJ308:BK308"/>
    <mergeCell ref="B309:C309"/>
    <mergeCell ref="N309:O309"/>
    <mergeCell ref="Z309:AA309"/>
    <mergeCell ref="AL309:AM309"/>
    <mergeCell ref="AX309:AY309"/>
    <mergeCell ref="BJ309:BK309"/>
    <mergeCell ref="BV309:BW309"/>
    <mergeCell ref="CH309:CI309"/>
    <mergeCell ref="CT309:CU309"/>
    <mergeCell ref="BP307:BQ308"/>
    <mergeCell ref="BR307:BS308"/>
    <mergeCell ref="BW307:BX307"/>
    <mergeCell ref="BY307:BY308"/>
    <mergeCell ref="BV308:BW308"/>
    <mergeCell ref="BZ307:BZ308"/>
    <mergeCell ref="CA307:CA308"/>
    <mergeCell ref="CB307:CC308"/>
    <mergeCell ref="CD307:CE308"/>
    <mergeCell ref="CI307:CJ307"/>
    <mergeCell ref="CK307:CK308"/>
    <mergeCell ref="CH308:CI308"/>
    <mergeCell ref="CL307:CL308"/>
    <mergeCell ref="CM307:CM308"/>
    <mergeCell ref="CN307:CO308"/>
    <mergeCell ref="CP307:CQ308"/>
    <mergeCell ref="CU307:CV307"/>
    <mergeCell ref="AH307:AI308"/>
    <mergeCell ref="AM307:AN307"/>
    <mergeCell ref="AO307:AO308"/>
    <mergeCell ref="AP307:AP308"/>
    <mergeCell ref="AQ307:AQ308"/>
    <mergeCell ref="AR307:AS308"/>
    <mergeCell ref="AT307:AU308"/>
    <mergeCell ref="AY307:AZ307"/>
    <mergeCell ref="BA307:BA308"/>
    <mergeCell ref="BB307:BB308"/>
    <mergeCell ref="BC307:BC308"/>
    <mergeCell ref="BD307:BE308"/>
    <mergeCell ref="BF307:BG308"/>
    <mergeCell ref="BK307:BL307"/>
    <mergeCell ref="BM307:BM308"/>
    <mergeCell ref="BN307:BN308"/>
    <mergeCell ref="BO307:BO308"/>
    <mergeCell ref="C307:D307"/>
    <mergeCell ref="E307:E308"/>
    <mergeCell ref="F307:F308"/>
    <mergeCell ref="G307:G308"/>
    <mergeCell ref="H307:I308"/>
    <mergeCell ref="J307:K308"/>
    <mergeCell ref="O307:P307"/>
    <mergeCell ref="Q307:Q308"/>
    <mergeCell ref="R307:R308"/>
    <mergeCell ref="S307:S308"/>
    <mergeCell ref="T307:U308"/>
    <mergeCell ref="V307:W308"/>
    <mergeCell ref="AA307:AB307"/>
    <mergeCell ref="AC307:AC308"/>
    <mergeCell ref="AD307:AD308"/>
    <mergeCell ref="AE307:AE308"/>
    <mergeCell ref="AF307:AG308"/>
    <mergeCell ref="CY299:DA299"/>
    <mergeCell ref="E303:H303"/>
    <mergeCell ref="Q303:T303"/>
    <mergeCell ref="AC303:AF303"/>
    <mergeCell ref="AO303:AR303"/>
    <mergeCell ref="BA303:BD303"/>
    <mergeCell ref="BM303:BP303"/>
    <mergeCell ref="BY303:CB303"/>
    <mergeCell ref="CK303:CN303"/>
    <mergeCell ref="CW303:CZ303"/>
    <mergeCell ref="E304:H304"/>
    <mergeCell ref="Q304:T304"/>
    <mergeCell ref="AC304:AF304"/>
    <mergeCell ref="AO304:AR304"/>
    <mergeCell ref="BA304:BD304"/>
    <mergeCell ref="BM304:BP304"/>
    <mergeCell ref="BY304:CB304"/>
    <mergeCell ref="CK304:CN304"/>
    <mergeCell ref="CW304:CZ304"/>
    <mergeCell ref="E299:F299"/>
    <mergeCell ref="G299:I299"/>
    <mergeCell ref="Q299:R299"/>
    <mergeCell ref="S299:U299"/>
    <mergeCell ref="AC299:AD299"/>
    <mergeCell ref="AE299:AG299"/>
    <mergeCell ref="AO299:AP299"/>
    <mergeCell ref="AQ299:AS299"/>
    <mergeCell ref="BA299:BB299"/>
    <mergeCell ref="BC299:BE299"/>
    <mergeCell ref="BM299:BN299"/>
    <mergeCell ref="BO299:BQ299"/>
    <mergeCell ref="BY299:BZ299"/>
    <mergeCell ref="CA299:CC299"/>
    <mergeCell ref="CK299:CL299"/>
    <mergeCell ref="CM299:CO299"/>
    <mergeCell ref="CW299:CX299"/>
    <mergeCell ref="CY297:DA297"/>
    <mergeCell ref="E298:F298"/>
    <mergeCell ref="G298:I298"/>
    <mergeCell ref="Q298:R298"/>
    <mergeCell ref="S298:U298"/>
    <mergeCell ref="AC298:AD298"/>
    <mergeCell ref="AE298:AG298"/>
    <mergeCell ref="AO298:AP298"/>
    <mergeCell ref="AQ298:AS298"/>
    <mergeCell ref="BA298:BB298"/>
    <mergeCell ref="BC298:BE298"/>
    <mergeCell ref="BM298:BN298"/>
    <mergeCell ref="BO298:BQ298"/>
    <mergeCell ref="BY298:BZ298"/>
    <mergeCell ref="CA298:CC298"/>
    <mergeCell ref="CK298:CL298"/>
    <mergeCell ref="CM298:CO298"/>
    <mergeCell ref="CW298:CX298"/>
    <mergeCell ref="CY298:DA298"/>
    <mergeCell ref="E297:F297"/>
    <mergeCell ref="G297:I297"/>
    <mergeCell ref="Q297:R297"/>
    <mergeCell ref="S297:U297"/>
    <mergeCell ref="AC297:AD297"/>
    <mergeCell ref="AE297:AG297"/>
    <mergeCell ref="AO297:AP297"/>
    <mergeCell ref="AQ297:AS297"/>
    <mergeCell ref="BA297:BB297"/>
    <mergeCell ref="BC297:BE297"/>
    <mergeCell ref="BM297:BN297"/>
    <mergeCell ref="BO297:BQ297"/>
    <mergeCell ref="BY297:BZ297"/>
    <mergeCell ref="CA297:CC297"/>
    <mergeCell ref="CK297:CL297"/>
    <mergeCell ref="CM297:CO297"/>
    <mergeCell ref="CW297:CX297"/>
    <mergeCell ref="CN289:CQ290"/>
    <mergeCell ref="CT289:CV289"/>
    <mergeCell ref="CZ289:DC290"/>
    <mergeCell ref="B290:D290"/>
    <mergeCell ref="N290:P290"/>
    <mergeCell ref="Z290:AB290"/>
    <mergeCell ref="AL290:AN290"/>
    <mergeCell ref="AX290:AZ290"/>
    <mergeCell ref="CH290:CJ290"/>
    <mergeCell ref="CT290:CV290"/>
    <mergeCell ref="B292:D295"/>
    <mergeCell ref="E292:K295"/>
    <mergeCell ref="N292:P295"/>
    <mergeCell ref="Q292:W295"/>
    <mergeCell ref="Z292:AB295"/>
    <mergeCell ref="AC292:AI295"/>
    <mergeCell ref="AL292:AN295"/>
    <mergeCell ref="AO292:AU295"/>
    <mergeCell ref="AX292:AZ295"/>
    <mergeCell ref="BA292:BG295"/>
    <mergeCell ref="BJ292:BL295"/>
    <mergeCell ref="BM292:BS295"/>
    <mergeCell ref="BV292:BX295"/>
    <mergeCell ref="BY292:CE295"/>
    <mergeCell ref="CH292:CJ295"/>
    <mergeCell ref="CK292:CQ295"/>
    <mergeCell ref="CT292:CV295"/>
    <mergeCell ref="CW292:DC295"/>
    <mergeCell ref="B289:D289"/>
    <mergeCell ref="H289:K290"/>
    <mergeCell ref="N289:P289"/>
    <mergeCell ref="T289:W290"/>
    <mergeCell ref="Z289:AB289"/>
    <mergeCell ref="AF289:AI290"/>
    <mergeCell ref="AL289:AN289"/>
    <mergeCell ref="AR289:AU290"/>
    <mergeCell ref="AX289:AZ289"/>
    <mergeCell ref="BD289:BG290"/>
    <mergeCell ref="BJ289:BL289"/>
    <mergeCell ref="BP289:BS290"/>
    <mergeCell ref="BV289:BX289"/>
    <mergeCell ref="BJ290:BL290"/>
    <mergeCell ref="BV290:BX290"/>
    <mergeCell ref="CB289:CE290"/>
    <mergeCell ref="CH289:CJ289"/>
    <mergeCell ref="B286:D286"/>
    <mergeCell ref="N286:P286"/>
    <mergeCell ref="Z286:AB286"/>
    <mergeCell ref="AL286:AN286"/>
    <mergeCell ref="AX286:AZ286"/>
    <mergeCell ref="BJ286:BL286"/>
    <mergeCell ref="BV286:BX286"/>
    <mergeCell ref="CH286:CJ286"/>
    <mergeCell ref="CT286:CV286"/>
    <mergeCell ref="B287:D287"/>
    <mergeCell ref="N287:P287"/>
    <mergeCell ref="Z287:AB287"/>
    <mergeCell ref="AL287:AN287"/>
    <mergeCell ref="AX287:AZ287"/>
    <mergeCell ref="BJ287:BL287"/>
    <mergeCell ref="BV287:BX287"/>
    <mergeCell ref="CH287:CJ287"/>
    <mergeCell ref="CT287:CV287"/>
    <mergeCell ref="B284:D284"/>
    <mergeCell ref="N284:P284"/>
    <mergeCell ref="Z284:AB284"/>
    <mergeCell ref="AL284:AN284"/>
    <mergeCell ref="AX284:AZ284"/>
    <mergeCell ref="BJ284:BL284"/>
    <mergeCell ref="BV284:BX284"/>
    <mergeCell ref="CH284:CJ284"/>
    <mergeCell ref="CT284:CV284"/>
    <mergeCell ref="B285:D285"/>
    <mergeCell ref="N285:P285"/>
    <mergeCell ref="Z285:AB285"/>
    <mergeCell ref="AL285:AN285"/>
    <mergeCell ref="AX285:AZ285"/>
    <mergeCell ref="BJ285:BL285"/>
    <mergeCell ref="BV285:BX285"/>
    <mergeCell ref="CH285:CJ285"/>
    <mergeCell ref="CT285:CV285"/>
    <mergeCell ref="CW280:CW281"/>
    <mergeCell ref="CT281:CU281"/>
    <mergeCell ref="CX280:CX281"/>
    <mergeCell ref="CY280:CY281"/>
    <mergeCell ref="CZ280:DA281"/>
    <mergeCell ref="DB280:DC281"/>
    <mergeCell ref="B281:C281"/>
    <mergeCell ref="N281:O281"/>
    <mergeCell ref="Z281:AA281"/>
    <mergeCell ref="AL281:AM281"/>
    <mergeCell ref="AX281:AY281"/>
    <mergeCell ref="BJ281:BK281"/>
    <mergeCell ref="B282:C282"/>
    <mergeCell ref="N282:O282"/>
    <mergeCell ref="Z282:AA282"/>
    <mergeCell ref="AL282:AM282"/>
    <mergeCell ref="AX282:AY282"/>
    <mergeCell ref="BJ282:BK282"/>
    <mergeCell ref="BV282:BW282"/>
    <mergeCell ref="CH282:CI282"/>
    <mergeCell ref="CT282:CU282"/>
    <mergeCell ref="BP280:BQ281"/>
    <mergeCell ref="BR280:BS281"/>
    <mergeCell ref="BW280:BX280"/>
    <mergeCell ref="BY280:BY281"/>
    <mergeCell ref="BV281:BW281"/>
    <mergeCell ref="BZ280:BZ281"/>
    <mergeCell ref="CA280:CA281"/>
    <mergeCell ref="CB280:CC281"/>
    <mergeCell ref="CD280:CE281"/>
    <mergeCell ref="CI280:CJ280"/>
    <mergeCell ref="CK280:CK281"/>
    <mergeCell ref="CH281:CI281"/>
    <mergeCell ref="CL280:CL281"/>
    <mergeCell ref="CM280:CM281"/>
    <mergeCell ref="CN280:CO281"/>
    <mergeCell ref="CP280:CQ281"/>
    <mergeCell ref="CU280:CV280"/>
    <mergeCell ref="AH280:AI281"/>
    <mergeCell ref="AM280:AN280"/>
    <mergeCell ref="AO280:AO281"/>
    <mergeCell ref="AP280:AP281"/>
    <mergeCell ref="AQ280:AQ281"/>
    <mergeCell ref="AR280:AS281"/>
    <mergeCell ref="AT280:AU281"/>
    <mergeCell ref="AY280:AZ280"/>
    <mergeCell ref="BA280:BA281"/>
    <mergeCell ref="BB280:BB281"/>
    <mergeCell ref="BC280:BC281"/>
    <mergeCell ref="BD280:BE281"/>
    <mergeCell ref="BF280:BG281"/>
    <mergeCell ref="BK280:BL280"/>
    <mergeCell ref="BM280:BM281"/>
    <mergeCell ref="BN280:BN281"/>
    <mergeCell ref="BO280:BO281"/>
    <mergeCell ref="C280:D280"/>
    <mergeCell ref="E280:E281"/>
    <mergeCell ref="F280:F281"/>
    <mergeCell ref="G280:G281"/>
    <mergeCell ref="H280:I281"/>
    <mergeCell ref="J280:K281"/>
    <mergeCell ref="O280:P280"/>
    <mergeCell ref="Q280:Q281"/>
    <mergeCell ref="R280:R281"/>
    <mergeCell ref="S280:S281"/>
    <mergeCell ref="T280:U281"/>
    <mergeCell ref="V280:W281"/>
    <mergeCell ref="AA280:AB280"/>
    <mergeCell ref="AC280:AC281"/>
    <mergeCell ref="AD280:AD281"/>
    <mergeCell ref="AE280:AE281"/>
    <mergeCell ref="AF280:AG281"/>
    <mergeCell ref="CY271:DA271"/>
    <mergeCell ref="E276:H276"/>
    <mergeCell ref="Q276:T276"/>
    <mergeCell ref="AC276:AF276"/>
    <mergeCell ref="AO276:AR276"/>
    <mergeCell ref="BA276:BD276"/>
    <mergeCell ref="BM276:BP276"/>
    <mergeCell ref="BY276:CB276"/>
    <mergeCell ref="CK276:CN276"/>
    <mergeCell ref="CW276:CZ276"/>
    <mergeCell ref="E277:H277"/>
    <mergeCell ref="Q277:T277"/>
    <mergeCell ref="AC277:AF277"/>
    <mergeCell ref="AO277:AR277"/>
    <mergeCell ref="BA277:BD277"/>
    <mergeCell ref="BM277:BP277"/>
    <mergeCell ref="BY277:CB277"/>
    <mergeCell ref="CK277:CN277"/>
    <mergeCell ref="CW277:CZ277"/>
    <mergeCell ref="E271:F271"/>
    <mergeCell ref="G271:I271"/>
    <mergeCell ref="Q271:R271"/>
    <mergeCell ref="S271:U271"/>
    <mergeCell ref="AC271:AD271"/>
    <mergeCell ref="AE271:AG271"/>
    <mergeCell ref="AO271:AP271"/>
    <mergeCell ref="AQ271:AS271"/>
    <mergeCell ref="BA271:BB271"/>
    <mergeCell ref="BC271:BE271"/>
    <mergeCell ref="BM271:BN271"/>
    <mergeCell ref="BO271:BQ271"/>
    <mergeCell ref="BY271:BZ271"/>
    <mergeCell ref="CA271:CC271"/>
    <mergeCell ref="CK271:CL271"/>
    <mergeCell ref="CM271:CO271"/>
    <mergeCell ref="CW271:CX271"/>
    <mergeCell ref="CY269:DA269"/>
    <mergeCell ref="E270:F270"/>
    <mergeCell ref="G270:I270"/>
    <mergeCell ref="Q270:R270"/>
    <mergeCell ref="S270:U270"/>
    <mergeCell ref="AC270:AD270"/>
    <mergeCell ref="AE270:AG270"/>
    <mergeCell ref="AO270:AP270"/>
    <mergeCell ref="AQ270:AS270"/>
    <mergeCell ref="BA270:BB270"/>
    <mergeCell ref="BC270:BE270"/>
    <mergeCell ref="BM270:BN270"/>
    <mergeCell ref="BO270:BQ270"/>
    <mergeCell ref="BY270:BZ270"/>
    <mergeCell ref="CA270:CC270"/>
    <mergeCell ref="CK270:CL270"/>
    <mergeCell ref="CM270:CO270"/>
    <mergeCell ref="CW270:CX270"/>
    <mergeCell ref="CY270:DA270"/>
    <mergeCell ref="E269:F269"/>
    <mergeCell ref="G269:I269"/>
    <mergeCell ref="Q269:R269"/>
    <mergeCell ref="S269:U269"/>
    <mergeCell ref="AC269:AD269"/>
    <mergeCell ref="AE269:AG269"/>
    <mergeCell ref="AO269:AP269"/>
    <mergeCell ref="AQ269:AS269"/>
    <mergeCell ref="BA269:BB269"/>
    <mergeCell ref="BC269:BE269"/>
    <mergeCell ref="BM269:BN269"/>
    <mergeCell ref="BO269:BQ269"/>
    <mergeCell ref="BY269:BZ269"/>
    <mergeCell ref="CA269:CC269"/>
    <mergeCell ref="CK269:CL269"/>
    <mergeCell ref="CM269:CO269"/>
    <mergeCell ref="CW269:CX269"/>
    <mergeCell ref="CN261:CQ262"/>
    <mergeCell ref="CT261:CV261"/>
    <mergeCell ref="CZ261:DC262"/>
    <mergeCell ref="B262:D262"/>
    <mergeCell ref="N262:P262"/>
    <mergeCell ref="Z262:AB262"/>
    <mergeCell ref="AL262:AN262"/>
    <mergeCell ref="AX262:AZ262"/>
    <mergeCell ref="CH262:CJ262"/>
    <mergeCell ref="CT262:CV262"/>
    <mergeCell ref="B264:D267"/>
    <mergeCell ref="E264:K267"/>
    <mergeCell ref="N264:P267"/>
    <mergeCell ref="Q264:W267"/>
    <mergeCell ref="Z264:AB267"/>
    <mergeCell ref="AC264:AI267"/>
    <mergeCell ref="AL264:AN267"/>
    <mergeCell ref="AO264:AU267"/>
    <mergeCell ref="AX264:AZ267"/>
    <mergeCell ref="BA264:BG267"/>
    <mergeCell ref="BJ264:BL267"/>
    <mergeCell ref="BM264:BS267"/>
    <mergeCell ref="BV264:BX267"/>
    <mergeCell ref="BY264:CE267"/>
    <mergeCell ref="CH264:CJ267"/>
    <mergeCell ref="CK264:CQ267"/>
    <mergeCell ref="CT264:CV267"/>
    <mergeCell ref="CW264:DC267"/>
    <mergeCell ref="B261:D261"/>
    <mergeCell ref="H261:K262"/>
    <mergeCell ref="N261:P261"/>
    <mergeCell ref="T261:W262"/>
    <mergeCell ref="Z261:AB261"/>
    <mergeCell ref="AF261:AI262"/>
    <mergeCell ref="AL261:AN261"/>
    <mergeCell ref="AR261:AU262"/>
    <mergeCell ref="AX261:AZ261"/>
    <mergeCell ref="BD261:BG262"/>
    <mergeCell ref="BJ261:BL261"/>
    <mergeCell ref="BP261:BS262"/>
    <mergeCell ref="BV261:BX261"/>
    <mergeCell ref="BJ262:BL262"/>
    <mergeCell ref="BV262:BX262"/>
    <mergeCell ref="CB261:CE262"/>
    <mergeCell ref="CH261:CJ261"/>
    <mergeCell ref="B258:D258"/>
    <mergeCell ref="N258:P258"/>
    <mergeCell ref="Z258:AB258"/>
    <mergeCell ref="AL258:AN258"/>
    <mergeCell ref="AX258:AZ258"/>
    <mergeCell ref="BJ258:BL258"/>
    <mergeCell ref="BV258:BX258"/>
    <mergeCell ref="CH258:CJ258"/>
    <mergeCell ref="CT258:CV258"/>
    <mergeCell ref="B259:D259"/>
    <mergeCell ref="N259:P259"/>
    <mergeCell ref="Z259:AB259"/>
    <mergeCell ref="AL259:AN259"/>
    <mergeCell ref="AX259:AZ259"/>
    <mergeCell ref="BJ259:BL259"/>
    <mergeCell ref="BV259:BX259"/>
    <mergeCell ref="CH259:CJ259"/>
    <mergeCell ref="CT259:CV259"/>
    <mergeCell ref="B256:D256"/>
    <mergeCell ref="N256:P256"/>
    <mergeCell ref="Z256:AB256"/>
    <mergeCell ref="AL256:AN256"/>
    <mergeCell ref="AX256:AZ256"/>
    <mergeCell ref="BJ256:BL256"/>
    <mergeCell ref="BV256:BX256"/>
    <mergeCell ref="CH256:CJ256"/>
    <mergeCell ref="CT256:CV256"/>
    <mergeCell ref="B257:D257"/>
    <mergeCell ref="N257:P257"/>
    <mergeCell ref="Z257:AB257"/>
    <mergeCell ref="AL257:AN257"/>
    <mergeCell ref="AX257:AZ257"/>
    <mergeCell ref="BJ257:BL257"/>
    <mergeCell ref="BV257:BX257"/>
    <mergeCell ref="CH257:CJ257"/>
    <mergeCell ref="CT257:CV257"/>
    <mergeCell ref="CW252:CW253"/>
    <mergeCell ref="CT253:CU253"/>
    <mergeCell ref="CX252:CX253"/>
    <mergeCell ref="CY252:CY253"/>
    <mergeCell ref="CZ252:DA253"/>
    <mergeCell ref="DB252:DC253"/>
    <mergeCell ref="B253:C253"/>
    <mergeCell ref="N253:O253"/>
    <mergeCell ref="Z253:AA253"/>
    <mergeCell ref="AL253:AM253"/>
    <mergeCell ref="AX253:AY253"/>
    <mergeCell ref="BJ253:BK253"/>
    <mergeCell ref="B254:C254"/>
    <mergeCell ref="N254:O254"/>
    <mergeCell ref="Z254:AA254"/>
    <mergeCell ref="AL254:AM254"/>
    <mergeCell ref="AX254:AY254"/>
    <mergeCell ref="BJ254:BK254"/>
    <mergeCell ref="BV254:BW254"/>
    <mergeCell ref="CH254:CI254"/>
    <mergeCell ref="CT254:CU254"/>
    <mergeCell ref="BP252:BQ253"/>
    <mergeCell ref="BR252:BS253"/>
    <mergeCell ref="BW252:BX252"/>
    <mergeCell ref="BY252:BY253"/>
    <mergeCell ref="BV253:BW253"/>
    <mergeCell ref="BZ252:BZ253"/>
    <mergeCell ref="CA252:CA253"/>
    <mergeCell ref="CB252:CC253"/>
    <mergeCell ref="CD252:CE253"/>
    <mergeCell ref="CI252:CJ252"/>
    <mergeCell ref="CK252:CK253"/>
    <mergeCell ref="CH253:CI253"/>
    <mergeCell ref="CL252:CL253"/>
    <mergeCell ref="CM252:CM253"/>
    <mergeCell ref="CN252:CO253"/>
    <mergeCell ref="CP252:CQ253"/>
    <mergeCell ref="CU252:CV252"/>
    <mergeCell ref="AH252:AI253"/>
    <mergeCell ref="AM252:AN252"/>
    <mergeCell ref="AO252:AO253"/>
    <mergeCell ref="AP252:AP253"/>
    <mergeCell ref="AQ252:AQ253"/>
    <mergeCell ref="AR252:AS253"/>
    <mergeCell ref="AT252:AU253"/>
    <mergeCell ref="AY252:AZ252"/>
    <mergeCell ref="BA252:BA253"/>
    <mergeCell ref="BB252:BB253"/>
    <mergeCell ref="BC252:BC253"/>
    <mergeCell ref="BD252:BE253"/>
    <mergeCell ref="BF252:BG253"/>
    <mergeCell ref="BK252:BL252"/>
    <mergeCell ref="BM252:BM253"/>
    <mergeCell ref="BN252:BN253"/>
    <mergeCell ref="BO252:BO253"/>
    <mergeCell ref="C252:D252"/>
    <mergeCell ref="E252:E253"/>
    <mergeCell ref="F252:F253"/>
    <mergeCell ref="G252:G253"/>
    <mergeCell ref="H252:I253"/>
    <mergeCell ref="J252:K253"/>
    <mergeCell ref="O252:P252"/>
    <mergeCell ref="Q252:Q253"/>
    <mergeCell ref="R252:R253"/>
    <mergeCell ref="S252:S253"/>
    <mergeCell ref="T252:U253"/>
    <mergeCell ref="V252:W253"/>
    <mergeCell ref="AA252:AB252"/>
    <mergeCell ref="AC252:AC253"/>
    <mergeCell ref="AD252:AD253"/>
    <mergeCell ref="AE252:AE253"/>
    <mergeCell ref="AF252:AG253"/>
    <mergeCell ref="CY244:DA244"/>
    <mergeCell ref="E248:H248"/>
    <mergeCell ref="Q248:T248"/>
    <mergeCell ref="AC248:AF248"/>
    <mergeCell ref="AO248:AR248"/>
    <mergeCell ref="BA248:BD248"/>
    <mergeCell ref="BM248:BP248"/>
    <mergeCell ref="BY248:CB248"/>
    <mergeCell ref="CK248:CN248"/>
    <mergeCell ref="CW248:CZ248"/>
    <mergeCell ref="E249:H249"/>
    <mergeCell ref="Q249:T249"/>
    <mergeCell ref="AC249:AF249"/>
    <mergeCell ref="AO249:AR249"/>
    <mergeCell ref="BA249:BD249"/>
    <mergeCell ref="BM249:BP249"/>
    <mergeCell ref="BY249:CB249"/>
    <mergeCell ref="CK249:CN249"/>
    <mergeCell ref="CW249:CZ249"/>
    <mergeCell ref="E244:F244"/>
    <mergeCell ref="G244:I244"/>
    <mergeCell ref="Q244:R244"/>
    <mergeCell ref="S244:U244"/>
    <mergeCell ref="AC244:AD244"/>
    <mergeCell ref="AE244:AG244"/>
    <mergeCell ref="AO244:AP244"/>
    <mergeCell ref="AQ244:AS244"/>
    <mergeCell ref="BA244:BB244"/>
    <mergeCell ref="BC244:BE244"/>
    <mergeCell ref="BM244:BN244"/>
    <mergeCell ref="BO244:BQ244"/>
    <mergeCell ref="BY244:BZ244"/>
    <mergeCell ref="CA244:CC244"/>
    <mergeCell ref="CK244:CL244"/>
    <mergeCell ref="CM244:CO244"/>
    <mergeCell ref="CW244:CX244"/>
    <mergeCell ref="CY242:DA242"/>
    <mergeCell ref="E243:F243"/>
    <mergeCell ref="G243:I243"/>
    <mergeCell ref="Q243:R243"/>
    <mergeCell ref="S243:U243"/>
    <mergeCell ref="AC243:AD243"/>
    <mergeCell ref="AE243:AG243"/>
    <mergeCell ref="AO243:AP243"/>
    <mergeCell ref="AQ243:AS243"/>
    <mergeCell ref="BA243:BB243"/>
    <mergeCell ref="BC243:BE243"/>
    <mergeCell ref="BM243:BN243"/>
    <mergeCell ref="BO243:BQ243"/>
    <mergeCell ref="BY243:BZ243"/>
    <mergeCell ref="CA243:CC243"/>
    <mergeCell ref="CK243:CL243"/>
    <mergeCell ref="CM243:CO243"/>
    <mergeCell ref="CW243:CX243"/>
    <mergeCell ref="CY243:DA243"/>
    <mergeCell ref="E242:F242"/>
    <mergeCell ref="G242:I242"/>
    <mergeCell ref="Q242:R242"/>
    <mergeCell ref="S242:U242"/>
    <mergeCell ref="AC242:AD242"/>
    <mergeCell ref="AE242:AG242"/>
    <mergeCell ref="AO242:AP242"/>
    <mergeCell ref="AQ242:AS242"/>
    <mergeCell ref="BA242:BB242"/>
    <mergeCell ref="BC242:BE242"/>
    <mergeCell ref="BM242:BN242"/>
    <mergeCell ref="BO242:BQ242"/>
    <mergeCell ref="BY242:BZ242"/>
    <mergeCell ref="CA242:CC242"/>
    <mergeCell ref="CK242:CL242"/>
    <mergeCell ref="CM242:CO242"/>
    <mergeCell ref="CW242:CX242"/>
    <mergeCell ref="CN234:CQ235"/>
    <mergeCell ref="CT234:CV234"/>
    <mergeCell ref="CZ234:DC235"/>
    <mergeCell ref="B235:D235"/>
    <mergeCell ref="N235:P235"/>
    <mergeCell ref="Z235:AB235"/>
    <mergeCell ref="AL235:AN235"/>
    <mergeCell ref="AX235:AZ235"/>
    <mergeCell ref="CH235:CJ235"/>
    <mergeCell ref="CT235:CV235"/>
    <mergeCell ref="B237:D240"/>
    <mergeCell ref="E237:K240"/>
    <mergeCell ref="N237:P240"/>
    <mergeCell ref="Q237:W240"/>
    <mergeCell ref="Z237:AB240"/>
    <mergeCell ref="AC237:AI240"/>
    <mergeCell ref="AL237:AN240"/>
    <mergeCell ref="AO237:AU240"/>
    <mergeCell ref="AX237:AZ240"/>
    <mergeCell ref="BA237:BG240"/>
    <mergeCell ref="BJ237:BL240"/>
    <mergeCell ref="BM237:BS240"/>
    <mergeCell ref="BV237:BX240"/>
    <mergeCell ref="BY237:CE240"/>
    <mergeCell ref="CH237:CJ240"/>
    <mergeCell ref="CK237:CQ240"/>
    <mergeCell ref="CT237:CV240"/>
    <mergeCell ref="CW237:DC240"/>
    <mergeCell ref="B234:D234"/>
    <mergeCell ref="H234:K235"/>
    <mergeCell ref="N234:P234"/>
    <mergeCell ref="T234:W235"/>
    <mergeCell ref="Z234:AB234"/>
    <mergeCell ref="AF234:AI235"/>
    <mergeCell ref="AL234:AN234"/>
    <mergeCell ref="AR234:AU235"/>
    <mergeCell ref="AX234:AZ234"/>
    <mergeCell ref="BD234:BG235"/>
    <mergeCell ref="BJ234:BL234"/>
    <mergeCell ref="BP234:BS235"/>
    <mergeCell ref="BV234:BX234"/>
    <mergeCell ref="BJ235:BL235"/>
    <mergeCell ref="BV235:BX235"/>
    <mergeCell ref="CB234:CE235"/>
    <mergeCell ref="CH234:CJ234"/>
    <mergeCell ref="B231:D231"/>
    <mergeCell ref="N231:P231"/>
    <mergeCell ref="Z231:AB231"/>
    <mergeCell ref="AL231:AN231"/>
    <mergeCell ref="AX231:AZ231"/>
    <mergeCell ref="BJ231:BL231"/>
    <mergeCell ref="BV231:BX231"/>
    <mergeCell ref="CH231:CJ231"/>
    <mergeCell ref="CT231:CV231"/>
    <mergeCell ref="B232:D232"/>
    <mergeCell ref="N232:P232"/>
    <mergeCell ref="Z232:AB232"/>
    <mergeCell ref="AL232:AN232"/>
    <mergeCell ref="AX232:AZ232"/>
    <mergeCell ref="BJ232:BL232"/>
    <mergeCell ref="BV232:BX232"/>
    <mergeCell ref="CH232:CJ232"/>
    <mergeCell ref="CT232:CV232"/>
    <mergeCell ref="B229:D229"/>
    <mergeCell ref="N229:P229"/>
    <mergeCell ref="Z229:AB229"/>
    <mergeCell ref="AL229:AN229"/>
    <mergeCell ref="AX229:AZ229"/>
    <mergeCell ref="BJ229:BL229"/>
    <mergeCell ref="BV229:BX229"/>
    <mergeCell ref="CH229:CJ229"/>
    <mergeCell ref="CT229:CV229"/>
    <mergeCell ref="B230:D230"/>
    <mergeCell ref="N230:P230"/>
    <mergeCell ref="Z230:AB230"/>
    <mergeCell ref="AL230:AN230"/>
    <mergeCell ref="AX230:AZ230"/>
    <mergeCell ref="BJ230:BL230"/>
    <mergeCell ref="BV230:BX230"/>
    <mergeCell ref="CH230:CJ230"/>
    <mergeCell ref="CT230:CV230"/>
    <mergeCell ref="CW225:CW226"/>
    <mergeCell ref="CT226:CU226"/>
    <mergeCell ref="CX225:CX226"/>
    <mergeCell ref="CY225:CY226"/>
    <mergeCell ref="CZ225:DA226"/>
    <mergeCell ref="DB225:DC226"/>
    <mergeCell ref="B226:C226"/>
    <mergeCell ref="N226:O226"/>
    <mergeCell ref="Z226:AA226"/>
    <mergeCell ref="AL226:AM226"/>
    <mergeCell ref="AX226:AY226"/>
    <mergeCell ref="BJ226:BK226"/>
    <mergeCell ref="B227:C227"/>
    <mergeCell ref="N227:O227"/>
    <mergeCell ref="Z227:AA227"/>
    <mergeCell ref="AL227:AM227"/>
    <mergeCell ref="AX227:AY227"/>
    <mergeCell ref="BJ227:BK227"/>
    <mergeCell ref="BV227:BW227"/>
    <mergeCell ref="CH227:CI227"/>
    <mergeCell ref="CT227:CU227"/>
    <mergeCell ref="BP225:BQ226"/>
    <mergeCell ref="BR225:BS226"/>
    <mergeCell ref="BW225:BX225"/>
    <mergeCell ref="BY225:BY226"/>
    <mergeCell ref="BV226:BW226"/>
    <mergeCell ref="BZ225:BZ226"/>
    <mergeCell ref="CA225:CA226"/>
    <mergeCell ref="CB225:CC226"/>
    <mergeCell ref="CD225:CE226"/>
    <mergeCell ref="CI225:CJ225"/>
    <mergeCell ref="CK225:CK226"/>
    <mergeCell ref="CH226:CI226"/>
    <mergeCell ref="CL225:CL226"/>
    <mergeCell ref="CM225:CM226"/>
    <mergeCell ref="CN225:CO226"/>
    <mergeCell ref="CP225:CQ226"/>
    <mergeCell ref="CU225:CV225"/>
    <mergeCell ref="AH225:AI226"/>
    <mergeCell ref="AM225:AN225"/>
    <mergeCell ref="AO225:AO226"/>
    <mergeCell ref="AP225:AP226"/>
    <mergeCell ref="AQ225:AQ226"/>
    <mergeCell ref="AR225:AS226"/>
    <mergeCell ref="AT225:AU226"/>
    <mergeCell ref="AY225:AZ225"/>
    <mergeCell ref="BA225:BA226"/>
    <mergeCell ref="BB225:BB226"/>
    <mergeCell ref="BC225:BC226"/>
    <mergeCell ref="BD225:BE226"/>
    <mergeCell ref="BF225:BG226"/>
    <mergeCell ref="BK225:BL225"/>
    <mergeCell ref="BM225:BM226"/>
    <mergeCell ref="BN225:BN226"/>
    <mergeCell ref="BO225:BO226"/>
    <mergeCell ref="C225:D225"/>
    <mergeCell ref="E225:E226"/>
    <mergeCell ref="F225:F226"/>
    <mergeCell ref="G225:G226"/>
    <mergeCell ref="H225:I226"/>
    <mergeCell ref="J225:K226"/>
    <mergeCell ref="O225:P225"/>
    <mergeCell ref="Q225:Q226"/>
    <mergeCell ref="R225:R226"/>
    <mergeCell ref="S225:S226"/>
    <mergeCell ref="T225:U226"/>
    <mergeCell ref="V225:W226"/>
    <mergeCell ref="AA225:AB225"/>
    <mergeCell ref="AC225:AC226"/>
    <mergeCell ref="AD225:AD226"/>
    <mergeCell ref="AE225:AE226"/>
    <mergeCell ref="AF225:AG226"/>
    <mergeCell ref="CY215:DA215"/>
    <mergeCell ref="E221:H221"/>
    <mergeCell ref="Q221:T221"/>
    <mergeCell ref="AC221:AF221"/>
    <mergeCell ref="AO221:AR221"/>
    <mergeCell ref="BA221:BD221"/>
    <mergeCell ref="BM221:BP221"/>
    <mergeCell ref="BY221:CB221"/>
    <mergeCell ref="CK221:CN221"/>
    <mergeCell ref="CW221:CZ221"/>
    <mergeCell ref="E222:H222"/>
    <mergeCell ref="Q222:T222"/>
    <mergeCell ref="AC222:AF222"/>
    <mergeCell ref="AO222:AR222"/>
    <mergeCell ref="BA222:BD222"/>
    <mergeCell ref="BM222:BP222"/>
    <mergeCell ref="BY222:CB222"/>
    <mergeCell ref="CK222:CN222"/>
    <mergeCell ref="CW222:CZ222"/>
    <mergeCell ref="E215:F215"/>
    <mergeCell ref="G215:I215"/>
    <mergeCell ref="Q215:R215"/>
    <mergeCell ref="S215:U215"/>
    <mergeCell ref="AC215:AD215"/>
    <mergeCell ref="AE215:AG215"/>
    <mergeCell ref="AO215:AP215"/>
    <mergeCell ref="AQ215:AS215"/>
    <mergeCell ref="BA215:BB215"/>
    <mergeCell ref="BC215:BE215"/>
    <mergeCell ref="BM215:BN215"/>
    <mergeCell ref="BO215:BQ215"/>
    <mergeCell ref="BY215:BZ215"/>
    <mergeCell ref="CA215:CC215"/>
    <mergeCell ref="CK215:CL215"/>
    <mergeCell ref="CM215:CO215"/>
    <mergeCell ref="CW215:CX215"/>
    <mergeCell ref="CY213:DA213"/>
    <mergeCell ref="E214:F214"/>
    <mergeCell ref="G214:I214"/>
    <mergeCell ref="Q214:R214"/>
    <mergeCell ref="S214:U214"/>
    <mergeCell ref="AC214:AD214"/>
    <mergeCell ref="AE214:AG214"/>
    <mergeCell ref="AO214:AP214"/>
    <mergeCell ref="AQ214:AS214"/>
    <mergeCell ref="BA214:BB214"/>
    <mergeCell ref="BC214:BE214"/>
    <mergeCell ref="BM214:BN214"/>
    <mergeCell ref="BO214:BQ214"/>
    <mergeCell ref="BY214:BZ214"/>
    <mergeCell ref="CA214:CC214"/>
    <mergeCell ref="CK214:CL214"/>
    <mergeCell ref="CM214:CO214"/>
    <mergeCell ref="CW214:CX214"/>
    <mergeCell ref="CY214:DA214"/>
    <mergeCell ref="E213:F213"/>
    <mergeCell ref="G213:I213"/>
    <mergeCell ref="Q213:R213"/>
    <mergeCell ref="S213:U213"/>
    <mergeCell ref="AC213:AD213"/>
    <mergeCell ref="AE213:AG213"/>
    <mergeCell ref="AO213:AP213"/>
    <mergeCell ref="AQ213:AS213"/>
    <mergeCell ref="BA213:BB213"/>
    <mergeCell ref="BC213:BE213"/>
    <mergeCell ref="BM213:BN213"/>
    <mergeCell ref="BO213:BQ213"/>
    <mergeCell ref="BY213:BZ213"/>
    <mergeCell ref="CA213:CC213"/>
    <mergeCell ref="CK213:CL213"/>
    <mergeCell ref="CM213:CO213"/>
    <mergeCell ref="CW213:CX213"/>
    <mergeCell ref="CN205:CQ206"/>
    <mergeCell ref="CT205:CV205"/>
    <mergeCell ref="CZ205:DC206"/>
    <mergeCell ref="B206:D206"/>
    <mergeCell ref="N206:P206"/>
    <mergeCell ref="Z206:AB206"/>
    <mergeCell ref="AL206:AN206"/>
    <mergeCell ref="AX206:AZ206"/>
    <mergeCell ref="CH206:CJ206"/>
    <mergeCell ref="CT206:CV206"/>
    <mergeCell ref="B208:D211"/>
    <mergeCell ref="E208:K211"/>
    <mergeCell ref="N208:P211"/>
    <mergeCell ref="Q208:W211"/>
    <mergeCell ref="Z208:AB211"/>
    <mergeCell ref="AC208:AI211"/>
    <mergeCell ref="AL208:AN211"/>
    <mergeCell ref="AO208:AU211"/>
    <mergeCell ref="AX208:AZ211"/>
    <mergeCell ref="BA208:BG211"/>
    <mergeCell ref="BJ208:BL211"/>
    <mergeCell ref="BM208:BS211"/>
    <mergeCell ref="BV208:BX211"/>
    <mergeCell ref="BY208:CE211"/>
    <mergeCell ref="CH208:CJ211"/>
    <mergeCell ref="CK208:CQ211"/>
    <mergeCell ref="CT208:CV211"/>
    <mergeCell ref="CW208:DC211"/>
    <mergeCell ref="B205:D205"/>
    <mergeCell ref="H205:K206"/>
    <mergeCell ref="N205:P205"/>
    <mergeCell ref="T205:W206"/>
    <mergeCell ref="Z205:AB205"/>
    <mergeCell ref="AF205:AI206"/>
    <mergeCell ref="AL205:AN205"/>
    <mergeCell ref="AR205:AU206"/>
    <mergeCell ref="AX205:AZ205"/>
    <mergeCell ref="BD205:BG206"/>
    <mergeCell ref="BJ205:BL205"/>
    <mergeCell ref="BP205:BS206"/>
    <mergeCell ref="BV205:BX205"/>
    <mergeCell ref="BJ206:BL206"/>
    <mergeCell ref="BV206:BX206"/>
    <mergeCell ref="CB205:CE206"/>
    <mergeCell ref="CH205:CJ205"/>
    <mergeCell ref="B202:D202"/>
    <mergeCell ref="N202:P202"/>
    <mergeCell ref="Z202:AB202"/>
    <mergeCell ref="AL202:AN202"/>
    <mergeCell ref="AX202:AZ202"/>
    <mergeCell ref="BJ202:BL202"/>
    <mergeCell ref="BV202:BX202"/>
    <mergeCell ref="CH202:CJ202"/>
    <mergeCell ref="CT202:CV202"/>
    <mergeCell ref="B203:D203"/>
    <mergeCell ref="N203:P203"/>
    <mergeCell ref="Z203:AB203"/>
    <mergeCell ref="AL203:AN203"/>
    <mergeCell ref="AX203:AZ203"/>
    <mergeCell ref="BJ203:BL203"/>
    <mergeCell ref="BV203:BX203"/>
    <mergeCell ref="CH203:CJ203"/>
    <mergeCell ref="CT203:CV203"/>
    <mergeCell ref="B200:D200"/>
    <mergeCell ref="N200:P200"/>
    <mergeCell ref="Z200:AB200"/>
    <mergeCell ref="AL200:AN200"/>
    <mergeCell ref="AX200:AZ200"/>
    <mergeCell ref="BJ200:BL200"/>
    <mergeCell ref="BV200:BX200"/>
    <mergeCell ref="CH200:CJ200"/>
    <mergeCell ref="CT200:CV200"/>
    <mergeCell ref="B201:D201"/>
    <mergeCell ref="N201:P201"/>
    <mergeCell ref="Z201:AB201"/>
    <mergeCell ref="AL201:AN201"/>
    <mergeCell ref="AX201:AZ201"/>
    <mergeCell ref="BJ201:BL201"/>
    <mergeCell ref="BV201:BX201"/>
    <mergeCell ref="CH201:CJ201"/>
    <mergeCell ref="CT201:CV201"/>
    <mergeCell ref="CW196:CW197"/>
    <mergeCell ref="CT197:CU197"/>
    <mergeCell ref="CX196:CX197"/>
    <mergeCell ref="CY196:CY197"/>
    <mergeCell ref="CZ196:DA197"/>
    <mergeCell ref="DB196:DC197"/>
    <mergeCell ref="B197:C197"/>
    <mergeCell ref="N197:O197"/>
    <mergeCell ref="Z197:AA197"/>
    <mergeCell ref="AL197:AM197"/>
    <mergeCell ref="AX197:AY197"/>
    <mergeCell ref="BJ197:BK197"/>
    <mergeCell ref="B198:C198"/>
    <mergeCell ref="N198:O198"/>
    <mergeCell ref="Z198:AA198"/>
    <mergeCell ref="AL198:AM198"/>
    <mergeCell ref="AX198:AY198"/>
    <mergeCell ref="BJ198:BK198"/>
    <mergeCell ref="BV198:BW198"/>
    <mergeCell ref="CH198:CI198"/>
    <mergeCell ref="CT198:CU198"/>
    <mergeCell ref="BP196:BQ197"/>
    <mergeCell ref="BR196:BS197"/>
    <mergeCell ref="BW196:BX196"/>
    <mergeCell ref="BY196:BY197"/>
    <mergeCell ref="BV197:BW197"/>
    <mergeCell ref="BZ196:BZ197"/>
    <mergeCell ref="CA196:CA197"/>
    <mergeCell ref="CB196:CC197"/>
    <mergeCell ref="CD196:CE197"/>
    <mergeCell ref="CI196:CJ196"/>
    <mergeCell ref="CK196:CK197"/>
    <mergeCell ref="CH197:CI197"/>
    <mergeCell ref="CL196:CL197"/>
    <mergeCell ref="CM196:CM197"/>
    <mergeCell ref="CN196:CO197"/>
    <mergeCell ref="CP196:CQ197"/>
    <mergeCell ref="CU196:CV196"/>
    <mergeCell ref="AH196:AI197"/>
    <mergeCell ref="AM196:AN196"/>
    <mergeCell ref="AO196:AO197"/>
    <mergeCell ref="AP196:AP197"/>
    <mergeCell ref="AQ196:AQ197"/>
    <mergeCell ref="AR196:AS197"/>
    <mergeCell ref="AT196:AU197"/>
    <mergeCell ref="AY196:AZ196"/>
    <mergeCell ref="BA196:BA197"/>
    <mergeCell ref="BB196:BB197"/>
    <mergeCell ref="BC196:BC197"/>
    <mergeCell ref="BD196:BE197"/>
    <mergeCell ref="BF196:BG197"/>
    <mergeCell ref="BK196:BL196"/>
    <mergeCell ref="BM196:BM197"/>
    <mergeCell ref="BN196:BN197"/>
    <mergeCell ref="BO196:BO197"/>
    <mergeCell ref="C196:D196"/>
    <mergeCell ref="E196:E197"/>
    <mergeCell ref="F196:F197"/>
    <mergeCell ref="G196:G197"/>
    <mergeCell ref="H196:I197"/>
    <mergeCell ref="J196:K197"/>
    <mergeCell ref="O196:P196"/>
    <mergeCell ref="Q196:Q197"/>
    <mergeCell ref="R196:R197"/>
    <mergeCell ref="S196:S197"/>
    <mergeCell ref="T196:U197"/>
    <mergeCell ref="V196:W197"/>
    <mergeCell ref="AA196:AB196"/>
    <mergeCell ref="AC196:AC197"/>
    <mergeCell ref="AD196:AD197"/>
    <mergeCell ref="AE196:AE197"/>
    <mergeCell ref="AF196:AG197"/>
    <mergeCell ref="CY188:DA188"/>
    <mergeCell ref="E192:H192"/>
    <mergeCell ref="Q192:T192"/>
    <mergeCell ref="AC192:AF192"/>
    <mergeCell ref="AO192:AR192"/>
    <mergeCell ref="BA192:BD192"/>
    <mergeCell ref="BM192:BP192"/>
    <mergeCell ref="BY192:CB192"/>
    <mergeCell ref="CK192:CN192"/>
    <mergeCell ref="CW192:CZ192"/>
    <mergeCell ref="E193:H193"/>
    <mergeCell ref="Q193:T193"/>
    <mergeCell ref="AC193:AF193"/>
    <mergeCell ref="AO193:AR193"/>
    <mergeCell ref="BA193:BD193"/>
    <mergeCell ref="BM193:BP193"/>
    <mergeCell ref="BY193:CB193"/>
    <mergeCell ref="CK193:CN193"/>
    <mergeCell ref="CW193:CZ193"/>
    <mergeCell ref="E188:F188"/>
    <mergeCell ref="G188:I188"/>
    <mergeCell ref="Q188:R188"/>
    <mergeCell ref="S188:U188"/>
    <mergeCell ref="AC188:AD188"/>
    <mergeCell ref="AE188:AG188"/>
    <mergeCell ref="AO188:AP188"/>
    <mergeCell ref="AQ188:AS188"/>
    <mergeCell ref="BA188:BB188"/>
    <mergeCell ref="BC188:BE188"/>
    <mergeCell ref="BM188:BN188"/>
    <mergeCell ref="BO188:BQ188"/>
    <mergeCell ref="BY188:BZ188"/>
    <mergeCell ref="CA188:CC188"/>
    <mergeCell ref="CK188:CL188"/>
    <mergeCell ref="CM188:CO188"/>
    <mergeCell ref="CW188:CX188"/>
    <mergeCell ref="CY186:DA186"/>
    <mergeCell ref="E187:F187"/>
    <mergeCell ref="G187:I187"/>
    <mergeCell ref="Q187:R187"/>
    <mergeCell ref="S187:U187"/>
    <mergeCell ref="AC187:AD187"/>
    <mergeCell ref="AE187:AG187"/>
    <mergeCell ref="AO187:AP187"/>
    <mergeCell ref="AQ187:AS187"/>
    <mergeCell ref="BA187:BB187"/>
    <mergeCell ref="BC187:BE187"/>
    <mergeCell ref="BM187:BN187"/>
    <mergeCell ref="BO187:BQ187"/>
    <mergeCell ref="BY187:BZ187"/>
    <mergeCell ref="CA187:CC187"/>
    <mergeCell ref="CK187:CL187"/>
    <mergeCell ref="CM187:CO187"/>
    <mergeCell ref="CW187:CX187"/>
    <mergeCell ref="CY187:DA187"/>
    <mergeCell ref="E186:F186"/>
    <mergeCell ref="G186:I186"/>
    <mergeCell ref="Q186:R186"/>
    <mergeCell ref="S186:U186"/>
    <mergeCell ref="AC186:AD186"/>
    <mergeCell ref="AE186:AG186"/>
    <mergeCell ref="AO186:AP186"/>
    <mergeCell ref="AQ186:AS186"/>
    <mergeCell ref="BA186:BB186"/>
    <mergeCell ref="BC186:BE186"/>
    <mergeCell ref="BM186:BN186"/>
    <mergeCell ref="BO186:BQ186"/>
    <mergeCell ref="BY186:BZ186"/>
    <mergeCell ref="CA186:CC186"/>
    <mergeCell ref="CK186:CL186"/>
    <mergeCell ref="CM186:CO186"/>
    <mergeCell ref="CW186:CX186"/>
    <mergeCell ref="CN178:CQ179"/>
    <mergeCell ref="CT178:CV178"/>
    <mergeCell ref="CZ178:DC179"/>
    <mergeCell ref="B179:D179"/>
    <mergeCell ref="N179:P179"/>
    <mergeCell ref="Z179:AB179"/>
    <mergeCell ref="AL179:AN179"/>
    <mergeCell ref="AX179:AZ179"/>
    <mergeCell ref="CH179:CJ179"/>
    <mergeCell ref="CT179:CV179"/>
    <mergeCell ref="B181:D184"/>
    <mergeCell ref="E181:K184"/>
    <mergeCell ref="N181:P184"/>
    <mergeCell ref="Q181:W184"/>
    <mergeCell ref="Z181:AB184"/>
    <mergeCell ref="AC181:AI184"/>
    <mergeCell ref="AL181:AN184"/>
    <mergeCell ref="AO181:AU184"/>
    <mergeCell ref="AX181:AZ184"/>
    <mergeCell ref="BA181:BG184"/>
    <mergeCell ref="BJ181:BL184"/>
    <mergeCell ref="BM181:BS184"/>
    <mergeCell ref="BV181:BX184"/>
    <mergeCell ref="BY181:CE184"/>
    <mergeCell ref="CH181:CJ184"/>
    <mergeCell ref="CK181:CQ184"/>
    <mergeCell ref="CT181:CV184"/>
    <mergeCell ref="CW181:DC184"/>
    <mergeCell ref="B178:D178"/>
    <mergeCell ref="H178:K179"/>
    <mergeCell ref="N178:P178"/>
    <mergeCell ref="T178:W179"/>
    <mergeCell ref="Z178:AB178"/>
    <mergeCell ref="AF178:AI179"/>
    <mergeCell ref="AL178:AN178"/>
    <mergeCell ref="AR178:AU179"/>
    <mergeCell ref="AX178:AZ178"/>
    <mergeCell ref="BD178:BG179"/>
    <mergeCell ref="BJ178:BL178"/>
    <mergeCell ref="BP178:BS179"/>
    <mergeCell ref="BV178:BX178"/>
    <mergeCell ref="BJ179:BL179"/>
    <mergeCell ref="BV179:BX179"/>
    <mergeCell ref="CB178:CE179"/>
    <mergeCell ref="CH178:CJ178"/>
    <mergeCell ref="B175:D175"/>
    <mergeCell ref="N175:P175"/>
    <mergeCell ref="Z175:AB175"/>
    <mergeCell ref="AL175:AN175"/>
    <mergeCell ref="AX175:AZ175"/>
    <mergeCell ref="BJ175:BL175"/>
    <mergeCell ref="BV175:BX175"/>
    <mergeCell ref="CH175:CJ175"/>
    <mergeCell ref="CT175:CV175"/>
    <mergeCell ref="B176:D176"/>
    <mergeCell ref="N176:P176"/>
    <mergeCell ref="Z176:AB176"/>
    <mergeCell ref="AL176:AN176"/>
    <mergeCell ref="AX176:AZ176"/>
    <mergeCell ref="BJ176:BL176"/>
    <mergeCell ref="BV176:BX176"/>
    <mergeCell ref="CH176:CJ176"/>
    <mergeCell ref="CT176:CV176"/>
    <mergeCell ref="B173:D173"/>
    <mergeCell ref="N173:P173"/>
    <mergeCell ref="Z173:AB173"/>
    <mergeCell ref="AL173:AN173"/>
    <mergeCell ref="AX173:AZ173"/>
    <mergeCell ref="BJ173:BL173"/>
    <mergeCell ref="BV173:BX173"/>
    <mergeCell ref="CH173:CJ173"/>
    <mergeCell ref="CT173:CV173"/>
    <mergeCell ref="B174:D174"/>
    <mergeCell ref="N174:P174"/>
    <mergeCell ref="Z174:AB174"/>
    <mergeCell ref="AL174:AN174"/>
    <mergeCell ref="AX174:AZ174"/>
    <mergeCell ref="BJ174:BL174"/>
    <mergeCell ref="BV174:BX174"/>
    <mergeCell ref="CH174:CJ174"/>
    <mergeCell ref="CT174:CV174"/>
    <mergeCell ref="CW169:CW170"/>
    <mergeCell ref="CT170:CU170"/>
    <mergeCell ref="CX169:CX170"/>
    <mergeCell ref="CY169:CY170"/>
    <mergeCell ref="CZ169:DA170"/>
    <mergeCell ref="DB169:DC170"/>
    <mergeCell ref="B170:C170"/>
    <mergeCell ref="N170:O170"/>
    <mergeCell ref="Z170:AA170"/>
    <mergeCell ref="AL170:AM170"/>
    <mergeCell ref="AX170:AY170"/>
    <mergeCell ref="BJ170:BK170"/>
    <mergeCell ref="B171:C171"/>
    <mergeCell ref="N171:O171"/>
    <mergeCell ref="Z171:AA171"/>
    <mergeCell ref="AL171:AM171"/>
    <mergeCell ref="AX171:AY171"/>
    <mergeCell ref="BJ171:BK171"/>
    <mergeCell ref="BV171:BW171"/>
    <mergeCell ref="CH171:CI171"/>
    <mergeCell ref="CT171:CU171"/>
    <mergeCell ref="BP169:BQ170"/>
    <mergeCell ref="BR169:BS170"/>
    <mergeCell ref="BW169:BX169"/>
    <mergeCell ref="BY169:BY170"/>
    <mergeCell ref="BV170:BW170"/>
    <mergeCell ref="BZ169:BZ170"/>
    <mergeCell ref="CA169:CA170"/>
    <mergeCell ref="CB169:CC170"/>
    <mergeCell ref="CD169:CE170"/>
    <mergeCell ref="CI169:CJ169"/>
    <mergeCell ref="CK169:CK170"/>
    <mergeCell ref="CH170:CI170"/>
    <mergeCell ref="CL169:CL170"/>
    <mergeCell ref="CM169:CM170"/>
    <mergeCell ref="CN169:CO170"/>
    <mergeCell ref="CP169:CQ170"/>
    <mergeCell ref="CU169:CV169"/>
    <mergeCell ref="AH169:AI170"/>
    <mergeCell ref="AM169:AN169"/>
    <mergeCell ref="AO169:AO170"/>
    <mergeCell ref="AP169:AP170"/>
    <mergeCell ref="AQ169:AQ170"/>
    <mergeCell ref="AR169:AS170"/>
    <mergeCell ref="AT169:AU170"/>
    <mergeCell ref="AY169:AZ169"/>
    <mergeCell ref="BA169:BA170"/>
    <mergeCell ref="BB169:BB170"/>
    <mergeCell ref="BC169:BC170"/>
    <mergeCell ref="BD169:BE170"/>
    <mergeCell ref="BF169:BG170"/>
    <mergeCell ref="BK169:BL169"/>
    <mergeCell ref="BM169:BM170"/>
    <mergeCell ref="BN169:BN170"/>
    <mergeCell ref="BO169:BO170"/>
    <mergeCell ref="C169:D169"/>
    <mergeCell ref="E169:E170"/>
    <mergeCell ref="F169:F170"/>
    <mergeCell ref="G169:G170"/>
    <mergeCell ref="H169:I170"/>
    <mergeCell ref="J169:K170"/>
    <mergeCell ref="O169:P169"/>
    <mergeCell ref="Q169:Q170"/>
    <mergeCell ref="R169:R170"/>
    <mergeCell ref="S169:S170"/>
    <mergeCell ref="T169:U170"/>
    <mergeCell ref="V169:W170"/>
    <mergeCell ref="AA169:AB169"/>
    <mergeCell ref="AC169:AC170"/>
    <mergeCell ref="AD169:AD170"/>
    <mergeCell ref="AE169:AE170"/>
    <mergeCell ref="AF169:AG170"/>
    <mergeCell ref="CY161:DA161"/>
    <mergeCell ref="E165:H165"/>
    <mergeCell ref="Q165:T165"/>
    <mergeCell ref="AC165:AF165"/>
    <mergeCell ref="AO165:AR165"/>
    <mergeCell ref="BA165:BD165"/>
    <mergeCell ref="BM165:BP165"/>
    <mergeCell ref="BY165:CB165"/>
    <mergeCell ref="CK165:CN165"/>
    <mergeCell ref="CW165:CZ165"/>
    <mergeCell ref="E166:H166"/>
    <mergeCell ref="Q166:T166"/>
    <mergeCell ref="AC166:AF166"/>
    <mergeCell ref="AO166:AR166"/>
    <mergeCell ref="BA166:BD166"/>
    <mergeCell ref="BM166:BP166"/>
    <mergeCell ref="BY166:CB166"/>
    <mergeCell ref="CK166:CN166"/>
    <mergeCell ref="CW166:CZ166"/>
    <mergeCell ref="E161:F161"/>
    <mergeCell ref="G161:I161"/>
    <mergeCell ref="Q161:R161"/>
    <mergeCell ref="S161:U161"/>
    <mergeCell ref="AC161:AD161"/>
    <mergeCell ref="AE161:AG161"/>
    <mergeCell ref="AO161:AP161"/>
    <mergeCell ref="AQ161:AS161"/>
    <mergeCell ref="BA161:BB161"/>
    <mergeCell ref="BC161:BE161"/>
    <mergeCell ref="BM161:BN161"/>
    <mergeCell ref="BO161:BQ161"/>
    <mergeCell ref="BY161:BZ161"/>
    <mergeCell ref="CA161:CC161"/>
    <mergeCell ref="CK161:CL161"/>
    <mergeCell ref="CM161:CO161"/>
    <mergeCell ref="CW161:CX161"/>
    <mergeCell ref="CY159:DA159"/>
    <mergeCell ref="E160:F160"/>
    <mergeCell ref="G160:I160"/>
    <mergeCell ref="Q160:R160"/>
    <mergeCell ref="S160:U160"/>
    <mergeCell ref="AC160:AD160"/>
    <mergeCell ref="AE160:AG160"/>
    <mergeCell ref="AO160:AP160"/>
    <mergeCell ref="AQ160:AS160"/>
    <mergeCell ref="BA160:BB160"/>
    <mergeCell ref="BC160:BE160"/>
    <mergeCell ref="BM160:BN160"/>
    <mergeCell ref="BO160:BQ160"/>
    <mergeCell ref="BY160:BZ160"/>
    <mergeCell ref="CA160:CC160"/>
    <mergeCell ref="CK160:CL160"/>
    <mergeCell ref="CM160:CO160"/>
    <mergeCell ref="CW160:CX160"/>
    <mergeCell ref="CY160:DA160"/>
    <mergeCell ref="E159:F159"/>
    <mergeCell ref="G159:I159"/>
    <mergeCell ref="Q159:R159"/>
    <mergeCell ref="S159:U159"/>
    <mergeCell ref="AC159:AD159"/>
    <mergeCell ref="AE159:AG159"/>
    <mergeCell ref="AO159:AP159"/>
    <mergeCell ref="AQ159:AS159"/>
    <mergeCell ref="BA159:BB159"/>
    <mergeCell ref="BC159:BE159"/>
    <mergeCell ref="BM159:BN159"/>
    <mergeCell ref="BO159:BQ159"/>
    <mergeCell ref="BY159:BZ159"/>
    <mergeCell ref="CA159:CC159"/>
    <mergeCell ref="CK159:CL159"/>
    <mergeCell ref="CM159:CO159"/>
    <mergeCell ref="CW159:CX159"/>
    <mergeCell ref="CN151:CQ152"/>
    <mergeCell ref="CT151:CV151"/>
    <mergeCell ref="CZ151:DC152"/>
    <mergeCell ref="B152:D152"/>
    <mergeCell ref="N152:P152"/>
    <mergeCell ref="Z152:AB152"/>
    <mergeCell ref="AL152:AN152"/>
    <mergeCell ref="AX152:AZ152"/>
    <mergeCell ref="CH152:CJ152"/>
    <mergeCell ref="CT152:CV152"/>
    <mergeCell ref="B154:D157"/>
    <mergeCell ref="E154:K157"/>
    <mergeCell ref="N154:P157"/>
    <mergeCell ref="Q154:W157"/>
    <mergeCell ref="Z154:AB157"/>
    <mergeCell ref="AC154:AI157"/>
    <mergeCell ref="AL154:AN157"/>
    <mergeCell ref="AO154:AU157"/>
    <mergeCell ref="AX154:AZ157"/>
    <mergeCell ref="BA154:BG157"/>
    <mergeCell ref="BJ154:BL157"/>
    <mergeCell ref="BM154:BS157"/>
    <mergeCell ref="BV154:BX157"/>
    <mergeCell ref="BY154:CE157"/>
    <mergeCell ref="CH154:CJ157"/>
    <mergeCell ref="CK154:CQ157"/>
    <mergeCell ref="CT154:CV157"/>
    <mergeCell ref="CW154:DC157"/>
    <mergeCell ref="B151:D151"/>
    <mergeCell ref="H151:K152"/>
    <mergeCell ref="N151:P151"/>
    <mergeCell ref="T151:W152"/>
    <mergeCell ref="Z151:AB151"/>
    <mergeCell ref="AF151:AI152"/>
    <mergeCell ref="AL151:AN151"/>
    <mergeCell ref="AR151:AU152"/>
    <mergeCell ref="AX151:AZ151"/>
    <mergeCell ref="BD151:BG152"/>
    <mergeCell ref="BJ151:BL151"/>
    <mergeCell ref="BP151:BS152"/>
    <mergeCell ref="BV151:BX151"/>
    <mergeCell ref="BJ152:BL152"/>
    <mergeCell ref="BV152:BX152"/>
    <mergeCell ref="CB151:CE152"/>
    <mergeCell ref="CH151:CJ151"/>
    <mergeCell ref="B148:D148"/>
    <mergeCell ref="N148:P148"/>
    <mergeCell ref="Z148:AB148"/>
    <mergeCell ref="AL148:AN148"/>
    <mergeCell ref="AX148:AZ148"/>
    <mergeCell ref="BJ148:BL148"/>
    <mergeCell ref="BV148:BX148"/>
    <mergeCell ref="CH148:CJ148"/>
    <mergeCell ref="CT148:CV148"/>
    <mergeCell ref="B149:D149"/>
    <mergeCell ref="N149:P149"/>
    <mergeCell ref="Z149:AB149"/>
    <mergeCell ref="AL149:AN149"/>
    <mergeCell ref="AX149:AZ149"/>
    <mergeCell ref="BJ149:BL149"/>
    <mergeCell ref="BV149:BX149"/>
    <mergeCell ref="CH149:CJ149"/>
    <mergeCell ref="CT149:CV149"/>
    <mergeCell ref="B146:D146"/>
    <mergeCell ref="N146:P146"/>
    <mergeCell ref="Z146:AB146"/>
    <mergeCell ref="AL146:AN146"/>
    <mergeCell ref="AX146:AZ146"/>
    <mergeCell ref="BJ146:BL146"/>
    <mergeCell ref="BV146:BX146"/>
    <mergeCell ref="CH146:CJ146"/>
    <mergeCell ref="CT146:CV146"/>
    <mergeCell ref="B147:D147"/>
    <mergeCell ref="N147:P147"/>
    <mergeCell ref="Z147:AB147"/>
    <mergeCell ref="AL147:AN147"/>
    <mergeCell ref="AX147:AZ147"/>
    <mergeCell ref="BJ147:BL147"/>
    <mergeCell ref="BV147:BX147"/>
    <mergeCell ref="CH147:CJ147"/>
    <mergeCell ref="CT147:CV147"/>
    <mergeCell ref="CW142:CW143"/>
    <mergeCell ref="CT143:CU143"/>
    <mergeCell ref="CX142:CX143"/>
    <mergeCell ref="CY142:CY143"/>
    <mergeCell ref="CZ142:DA143"/>
    <mergeCell ref="DB142:DC143"/>
    <mergeCell ref="B143:C143"/>
    <mergeCell ref="N143:O143"/>
    <mergeCell ref="Z143:AA143"/>
    <mergeCell ref="AL143:AM143"/>
    <mergeCell ref="AX143:AY143"/>
    <mergeCell ref="BJ143:BK143"/>
    <mergeCell ref="B144:C144"/>
    <mergeCell ref="N144:O144"/>
    <mergeCell ref="Z144:AA144"/>
    <mergeCell ref="AL144:AM144"/>
    <mergeCell ref="AX144:AY144"/>
    <mergeCell ref="BJ144:BK144"/>
    <mergeCell ref="BV144:BW144"/>
    <mergeCell ref="CH144:CI144"/>
    <mergeCell ref="CT144:CU144"/>
    <mergeCell ref="BP142:BQ143"/>
    <mergeCell ref="BR142:BS143"/>
    <mergeCell ref="BW142:BX142"/>
    <mergeCell ref="BY142:BY143"/>
    <mergeCell ref="BV143:BW143"/>
    <mergeCell ref="BZ142:BZ143"/>
    <mergeCell ref="CA142:CA143"/>
    <mergeCell ref="CB142:CC143"/>
    <mergeCell ref="CD142:CE143"/>
    <mergeCell ref="CI142:CJ142"/>
    <mergeCell ref="CK142:CK143"/>
    <mergeCell ref="CH143:CI143"/>
    <mergeCell ref="CL142:CL143"/>
    <mergeCell ref="CM142:CM143"/>
    <mergeCell ref="CN142:CO143"/>
    <mergeCell ref="CP142:CQ143"/>
    <mergeCell ref="CU142:CV142"/>
    <mergeCell ref="AH142:AI143"/>
    <mergeCell ref="AM142:AN142"/>
    <mergeCell ref="AO142:AO143"/>
    <mergeCell ref="AP142:AP143"/>
    <mergeCell ref="AQ142:AQ143"/>
    <mergeCell ref="AR142:AS143"/>
    <mergeCell ref="AT142:AU143"/>
    <mergeCell ref="AY142:AZ142"/>
    <mergeCell ref="BA142:BA143"/>
    <mergeCell ref="BB142:BB143"/>
    <mergeCell ref="BC142:BC143"/>
    <mergeCell ref="BD142:BE143"/>
    <mergeCell ref="BF142:BG143"/>
    <mergeCell ref="BK142:BL142"/>
    <mergeCell ref="BM142:BM143"/>
    <mergeCell ref="BN142:BN143"/>
    <mergeCell ref="BO142:BO143"/>
    <mergeCell ref="C142:D142"/>
    <mergeCell ref="E142:E143"/>
    <mergeCell ref="F142:F143"/>
    <mergeCell ref="G142:G143"/>
    <mergeCell ref="H142:I143"/>
    <mergeCell ref="J142:K143"/>
    <mergeCell ref="O142:P142"/>
    <mergeCell ref="Q142:Q143"/>
    <mergeCell ref="R142:R143"/>
    <mergeCell ref="S142:S143"/>
    <mergeCell ref="T142:U143"/>
    <mergeCell ref="V142:W143"/>
    <mergeCell ref="AA142:AB142"/>
    <mergeCell ref="AC142:AC143"/>
    <mergeCell ref="AD142:AD143"/>
    <mergeCell ref="AE142:AE143"/>
    <mergeCell ref="AF142:AG143"/>
    <mergeCell ref="CY134:DA134"/>
    <mergeCell ref="E138:H138"/>
    <mergeCell ref="Q138:T138"/>
    <mergeCell ref="AC138:AF138"/>
    <mergeCell ref="AO138:AR138"/>
    <mergeCell ref="BA138:BD138"/>
    <mergeCell ref="BM138:BP138"/>
    <mergeCell ref="BY138:CB138"/>
    <mergeCell ref="CK138:CN138"/>
    <mergeCell ref="CW138:CZ138"/>
    <mergeCell ref="E139:H139"/>
    <mergeCell ref="Q139:T139"/>
    <mergeCell ref="AC139:AF139"/>
    <mergeCell ref="AO139:AR139"/>
    <mergeCell ref="BA139:BD139"/>
    <mergeCell ref="BM139:BP139"/>
    <mergeCell ref="BY139:CB139"/>
    <mergeCell ref="CK139:CN139"/>
    <mergeCell ref="CW139:CZ139"/>
    <mergeCell ref="E134:F134"/>
    <mergeCell ref="G134:I134"/>
    <mergeCell ref="Q134:R134"/>
    <mergeCell ref="S134:U134"/>
    <mergeCell ref="AC134:AD134"/>
    <mergeCell ref="AE134:AG134"/>
    <mergeCell ref="AO134:AP134"/>
    <mergeCell ref="AQ134:AS134"/>
    <mergeCell ref="BA134:BB134"/>
    <mergeCell ref="BC134:BE134"/>
    <mergeCell ref="BM134:BN134"/>
    <mergeCell ref="BO134:BQ134"/>
    <mergeCell ref="BY134:BZ134"/>
    <mergeCell ref="CA134:CC134"/>
    <mergeCell ref="CK134:CL134"/>
    <mergeCell ref="CM134:CO134"/>
    <mergeCell ref="CW134:CX134"/>
    <mergeCell ref="CY132:DA132"/>
    <mergeCell ref="E133:F133"/>
    <mergeCell ref="G133:I133"/>
    <mergeCell ref="Q133:R133"/>
    <mergeCell ref="S133:U133"/>
    <mergeCell ref="AC133:AD133"/>
    <mergeCell ref="AE133:AG133"/>
    <mergeCell ref="AO133:AP133"/>
    <mergeCell ref="AQ133:AS133"/>
    <mergeCell ref="BA133:BB133"/>
    <mergeCell ref="BC133:BE133"/>
    <mergeCell ref="BM133:BN133"/>
    <mergeCell ref="BO133:BQ133"/>
    <mergeCell ref="BY133:BZ133"/>
    <mergeCell ref="CA133:CC133"/>
    <mergeCell ref="CK133:CL133"/>
    <mergeCell ref="CM133:CO133"/>
    <mergeCell ref="CW133:CX133"/>
    <mergeCell ref="CY133:DA133"/>
    <mergeCell ref="E132:F132"/>
    <mergeCell ref="G132:I132"/>
    <mergeCell ref="Q132:R132"/>
    <mergeCell ref="S132:U132"/>
    <mergeCell ref="AC132:AD132"/>
    <mergeCell ref="AE132:AG132"/>
    <mergeCell ref="AO132:AP132"/>
    <mergeCell ref="AQ132:AS132"/>
    <mergeCell ref="BA132:BB132"/>
    <mergeCell ref="BC132:BE132"/>
    <mergeCell ref="BM132:BN132"/>
    <mergeCell ref="BO132:BQ132"/>
    <mergeCell ref="BY132:BZ132"/>
    <mergeCell ref="CA132:CC132"/>
    <mergeCell ref="CK132:CL132"/>
    <mergeCell ref="CM132:CO132"/>
    <mergeCell ref="CW132:CX132"/>
    <mergeCell ref="CN124:CQ125"/>
    <mergeCell ref="CT124:CV124"/>
    <mergeCell ref="CZ124:DC125"/>
    <mergeCell ref="B125:D125"/>
    <mergeCell ref="N125:P125"/>
    <mergeCell ref="Z125:AB125"/>
    <mergeCell ref="AL125:AN125"/>
    <mergeCell ref="AX125:AZ125"/>
    <mergeCell ref="CH125:CJ125"/>
    <mergeCell ref="CT125:CV125"/>
    <mergeCell ref="B127:D130"/>
    <mergeCell ref="E127:K130"/>
    <mergeCell ref="N127:P130"/>
    <mergeCell ref="Q127:W130"/>
    <mergeCell ref="Z127:AB130"/>
    <mergeCell ref="AC127:AI130"/>
    <mergeCell ref="AL127:AN130"/>
    <mergeCell ref="AO127:AU130"/>
    <mergeCell ref="AX127:AZ130"/>
    <mergeCell ref="BA127:BG130"/>
    <mergeCell ref="BJ127:BL130"/>
    <mergeCell ref="BM127:BS130"/>
    <mergeCell ref="BV127:BX130"/>
    <mergeCell ref="BY127:CE130"/>
    <mergeCell ref="CH127:CJ130"/>
    <mergeCell ref="CK127:CQ130"/>
    <mergeCell ref="CT127:CV130"/>
    <mergeCell ref="CW127:DC130"/>
    <mergeCell ref="B124:D124"/>
    <mergeCell ref="H124:K125"/>
    <mergeCell ref="N124:P124"/>
    <mergeCell ref="T124:W125"/>
    <mergeCell ref="Z124:AB124"/>
    <mergeCell ref="AF124:AI125"/>
    <mergeCell ref="AL124:AN124"/>
    <mergeCell ref="AR124:AU125"/>
    <mergeCell ref="AX124:AZ124"/>
    <mergeCell ref="BD124:BG125"/>
    <mergeCell ref="BJ124:BL124"/>
    <mergeCell ref="BP124:BS125"/>
    <mergeCell ref="BV124:BX124"/>
    <mergeCell ref="BJ125:BL125"/>
    <mergeCell ref="BV125:BX125"/>
    <mergeCell ref="CB124:CE125"/>
    <mergeCell ref="CH124:CJ124"/>
    <mergeCell ref="B121:D121"/>
    <mergeCell ref="N121:P121"/>
    <mergeCell ref="Z121:AB121"/>
    <mergeCell ref="AL121:AN121"/>
    <mergeCell ref="AX121:AZ121"/>
    <mergeCell ref="BJ121:BL121"/>
    <mergeCell ref="BV121:BX121"/>
    <mergeCell ref="CH121:CJ121"/>
    <mergeCell ref="CT121:CV121"/>
    <mergeCell ref="B122:D122"/>
    <mergeCell ref="N122:P122"/>
    <mergeCell ref="Z122:AB122"/>
    <mergeCell ref="AL122:AN122"/>
    <mergeCell ref="AX122:AZ122"/>
    <mergeCell ref="BJ122:BL122"/>
    <mergeCell ref="BV122:BX122"/>
    <mergeCell ref="CH122:CJ122"/>
    <mergeCell ref="CT122:CV122"/>
    <mergeCell ref="B119:D119"/>
    <mergeCell ref="N119:P119"/>
    <mergeCell ref="Z119:AB119"/>
    <mergeCell ref="AL119:AN119"/>
    <mergeCell ref="AX119:AZ119"/>
    <mergeCell ref="BJ119:BL119"/>
    <mergeCell ref="BV119:BX119"/>
    <mergeCell ref="CH119:CJ119"/>
    <mergeCell ref="CT119:CV119"/>
    <mergeCell ref="B120:D120"/>
    <mergeCell ref="N120:P120"/>
    <mergeCell ref="Z120:AB120"/>
    <mergeCell ref="AL120:AN120"/>
    <mergeCell ref="AX120:AZ120"/>
    <mergeCell ref="BJ120:BL120"/>
    <mergeCell ref="BV120:BX120"/>
    <mergeCell ref="CH120:CJ120"/>
    <mergeCell ref="CT120:CV120"/>
    <mergeCell ref="CU115:CV115"/>
    <mergeCell ref="CT116:CU116"/>
    <mergeCell ref="CW115:CW116"/>
    <mergeCell ref="CX115:CX116"/>
    <mergeCell ref="CY115:CY116"/>
    <mergeCell ref="CZ115:DA116"/>
    <mergeCell ref="DB115:DC116"/>
    <mergeCell ref="B116:C116"/>
    <mergeCell ref="N116:O116"/>
    <mergeCell ref="Z116:AA116"/>
    <mergeCell ref="AL116:AM116"/>
    <mergeCell ref="AX116:AY116"/>
    <mergeCell ref="B117:C117"/>
    <mergeCell ref="N117:O117"/>
    <mergeCell ref="Z117:AA117"/>
    <mergeCell ref="AL117:AM117"/>
    <mergeCell ref="AX117:AY117"/>
    <mergeCell ref="BJ117:BK117"/>
    <mergeCell ref="BV117:BW117"/>
    <mergeCell ref="CH117:CI117"/>
    <mergeCell ref="CT117:CU117"/>
    <mergeCell ref="BO115:BO116"/>
    <mergeCell ref="BP115:BQ116"/>
    <mergeCell ref="BR115:BS116"/>
    <mergeCell ref="BW115:BX115"/>
    <mergeCell ref="BV116:BW116"/>
    <mergeCell ref="BY115:BY116"/>
    <mergeCell ref="BZ115:BZ116"/>
    <mergeCell ref="CA115:CA116"/>
    <mergeCell ref="CB115:CC116"/>
    <mergeCell ref="CD115:CE116"/>
    <mergeCell ref="CI115:CJ115"/>
    <mergeCell ref="CH116:CI116"/>
    <mergeCell ref="CK115:CK116"/>
    <mergeCell ref="CL115:CL116"/>
    <mergeCell ref="CM115:CM116"/>
    <mergeCell ref="CN115:CO116"/>
    <mergeCell ref="CP115:CQ116"/>
    <mergeCell ref="AH115:AI116"/>
    <mergeCell ref="AM115:AN115"/>
    <mergeCell ref="AO115:AO116"/>
    <mergeCell ref="AP115:AP116"/>
    <mergeCell ref="AQ115:AQ116"/>
    <mergeCell ref="AR115:AS116"/>
    <mergeCell ref="AT115:AU116"/>
    <mergeCell ref="AY115:AZ115"/>
    <mergeCell ref="BA115:BA116"/>
    <mergeCell ref="BB115:BB116"/>
    <mergeCell ref="BC115:BC116"/>
    <mergeCell ref="BD115:BE116"/>
    <mergeCell ref="BF115:BG116"/>
    <mergeCell ref="BK115:BL115"/>
    <mergeCell ref="BJ116:BK116"/>
    <mergeCell ref="BM115:BM116"/>
    <mergeCell ref="BN115:BN116"/>
    <mergeCell ref="C115:D115"/>
    <mergeCell ref="E115:E116"/>
    <mergeCell ref="F115:F116"/>
    <mergeCell ref="G115:G116"/>
    <mergeCell ref="H115:I116"/>
    <mergeCell ref="J115:K116"/>
    <mergeCell ref="O115:P115"/>
    <mergeCell ref="Q115:Q116"/>
    <mergeCell ref="R115:R116"/>
    <mergeCell ref="S115:S116"/>
    <mergeCell ref="T115:U116"/>
    <mergeCell ref="V115:W116"/>
    <mergeCell ref="AA115:AB115"/>
    <mergeCell ref="AC115:AC116"/>
    <mergeCell ref="AD115:AD116"/>
    <mergeCell ref="AE115:AE116"/>
    <mergeCell ref="AF115:AG116"/>
    <mergeCell ref="CY107:DA107"/>
    <mergeCell ref="DI107:DJ107"/>
    <mergeCell ref="DK107:DM107"/>
    <mergeCell ref="E111:H111"/>
    <mergeCell ref="Q111:T111"/>
    <mergeCell ref="AC111:AF111"/>
    <mergeCell ref="AO111:AR111"/>
    <mergeCell ref="BA111:BD111"/>
    <mergeCell ref="BM111:BP111"/>
    <mergeCell ref="BY111:CB111"/>
    <mergeCell ref="CK111:CN111"/>
    <mergeCell ref="CW111:CZ111"/>
    <mergeCell ref="E112:H112"/>
    <mergeCell ref="Q112:T112"/>
    <mergeCell ref="AC112:AF112"/>
    <mergeCell ref="AO112:AR112"/>
    <mergeCell ref="BA112:BD112"/>
    <mergeCell ref="BM112:BP112"/>
    <mergeCell ref="BY112:CB112"/>
    <mergeCell ref="CK112:CN112"/>
    <mergeCell ref="CW112:CZ112"/>
    <mergeCell ref="E107:F107"/>
    <mergeCell ref="G107:I107"/>
    <mergeCell ref="Q107:R107"/>
    <mergeCell ref="S107:U107"/>
    <mergeCell ref="AC107:AD107"/>
    <mergeCell ref="AE107:AG107"/>
    <mergeCell ref="AO107:AP107"/>
    <mergeCell ref="AQ107:AS107"/>
    <mergeCell ref="BA107:BB107"/>
    <mergeCell ref="BC107:BE107"/>
    <mergeCell ref="BM107:BN107"/>
    <mergeCell ref="BO107:BQ107"/>
    <mergeCell ref="BY107:BZ107"/>
    <mergeCell ref="CA107:CC107"/>
    <mergeCell ref="CK107:CL107"/>
    <mergeCell ref="CM107:CO107"/>
    <mergeCell ref="CW107:CX107"/>
    <mergeCell ref="CY105:DA105"/>
    <mergeCell ref="DI105:DJ105"/>
    <mergeCell ref="DK105:DM105"/>
    <mergeCell ref="E106:F106"/>
    <mergeCell ref="G106:I106"/>
    <mergeCell ref="Q106:R106"/>
    <mergeCell ref="S106:U106"/>
    <mergeCell ref="AC106:AD106"/>
    <mergeCell ref="AE106:AG106"/>
    <mergeCell ref="AO106:AP106"/>
    <mergeCell ref="AQ106:AS106"/>
    <mergeCell ref="BA106:BB106"/>
    <mergeCell ref="BC106:BE106"/>
    <mergeCell ref="BM106:BN106"/>
    <mergeCell ref="BO106:BQ106"/>
    <mergeCell ref="BY106:BZ106"/>
    <mergeCell ref="CA106:CC106"/>
    <mergeCell ref="CK106:CL106"/>
    <mergeCell ref="CM106:CO106"/>
    <mergeCell ref="CW106:CX106"/>
    <mergeCell ref="CY106:DA106"/>
    <mergeCell ref="DI106:DJ106"/>
    <mergeCell ref="DK106:DM106"/>
    <mergeCell ref="E105:F105"/>
    <mergeCell ref="G105:I105"/>
    <mergeCell ref="Q105:R105"/>
    <mergeCell ref="S105:U105"/>
    <mergeCell ref="AC105:AD105"/>
    <mergeCell ref="AE105:AG105"/>
    <mergeCell ref="AO105:AP105"/>
    <mergeCell ref="AQ105:AS105"/>
    <mergeCell ref="BA105:BB105"/>
    <mergeCell ref="BC105:BE105"/>
    <mergeCell ref="BM105:BN105"/>
    <mergeCell ref="BO105:BQ105"/>
    <mergeCell ref="BY105:BZ105"/>
    <mergeCell ref="CA105:CC105"/>
    <mergeCell ref="CK105:CL105"/>
    <mergeCell ref="CM105:CO105"/>
    <mergeCell ref="CW105:CX105"/>
    <mergeCell ref="DL97:DO98"/>
    <mergeCell ref="B98:D98"/>
    <mergeCell ref="N98:P98"/>
    <mergeCell ref="Z98:AB98"/>
    <mergeCell ref="AL98:AN98"/>
    <mergeCell ref="AX98:AZ98"/>
    <mergeCell ref="BJ98:BL98"/>
    <mergeCell ref="BV98:BX98"/>
    <mergeCell ref="CH98:CJ98"/>
    <mergeCell ref="DF98:DH98"/>
    <mergeCell ref="B100:D103"/>
    <mergeCell ref="E100:K103"/>
    <mergeCell ref="N100:P103"/>
    <mergeCell ref="Q100:W103"/>
    <mergeCell ref="Z100:AB103"/>
    <mergeCell ref="AC100:AI103"/>
    <mergeCell ref="AL100:AN103"/>
    <mergeCell ref="AO100:AU103"/>
    <mergeCell ref="AX100:AZ103"/>
    <mergeCell ref="BA100:BG103"/>
    <mergeCell ref="BJ100:BL103"/>
    <mergeCell ref="BM100:BS103"/>
    <mergeCell ref="BV100:BX103"/>
    <mergeCell ref="BY100:CE103"/>
    <mergeCell ref="CH100:CJ103"/>
    <mergeCell ref="CK100:CQ103"/>
    <mergeCell ref="CT100:CV103"/>
    <mergeCell ref="CW100:DC103"/>
    <mergeCell ref="DF100:DH103"/>
    <mergeCell ref="DI100:DO103"/>
    <mergeCell ref="B95:D95"/>
    <mergeCell ref="N95:P95"/>
    <mergeCell ref="Z95:AB95"/>
    <mergeCell ref="AL95:AN95"/>
    <mergeCell ref="AX95:AZ95"/>
    <mergeCell ref="BJ95:BL95"/>
    <mergeCell ref="BV95:BX95"/>
    <mergeCell ref="CH95:CJ95"/>
    <mergeCell ref="CT95:CV95"/>
    <mergeCell ref="DF95:DH95"/>
    <mergeCell ref="B97:D97"/>
    <mergeCell ref="H97:K98"/>
    <mergeCell ref="N97:P97"/>
    <mergeCell ref="T97:W98"/>
    <mergeCell ref="Z97:AB97"/>
    <mergeCell ref="AF97:AI98"/>
    <mergeCell ref="AL97:AN97"/>
    <mergeCell ref="AR97:AU98"/>
    <mergeCell ref="AX97:AZ97"/>
    <mergeCell ref="BD97:BG98"/>
    <mergeCell ref="BJ97:BL97"/>
    <mergeCell ref="BP97:BS98"/>
    <mergeCell ref="BV97:BX97"/>
    <mergeCell ref="CB97:CE98"/>
    <mergeCell ref="CH97:CJ97"/>
    <mergeCell ref="CN97:CQ98"/>
    <mergeCell ref="CT97:CV97"/>
    <mergeCell ref="CZ97:DC98"/>
    <mergeCell ref="CT98:CV98"/>
    <mergeCell ref="DF97:DH97"/>
    <mergeCell ref="B93:D93"/>
    <mergeCell ref="N93:P93"/>
    <mergeCell ref="Z93:AB93"/>
    <mergeCell ref="AL93:AN93"/>
    <mergeCell ref="AX93:AZ93"/>
    <mergeCell ref="BJ93:BL93"/>
    <mergeCell ref="BV93:BX93"/>
    <mergeCell ref="CH93:CJ93"/>
    <mergeCell ref="CT93:CV93"/>
    <mergeCell ref="DF93:DH93"/>
    <mergeCell ref="B94:D94"/>
    <mergeCell ref="N94:P94"/>
    <mergeCell ref="Z94:AB94"/>
    <mergeCell ref="AL94:AN94"/>
    <mergeCell ref="AX94:AZ94"/>
    <mergeCell ref="BJ94:BL94"/>
    <mergeCell ref="BV94:BX94"/>
    <mergeCell ref="CH94:CJ94"/>
    <mergeCell ref="CT94:CV94"/>
    <mergeCell ref="DF94:DH94"/>
    <mergeCell ref="B90:C90"/>
    <mergeCell ref="N90:O90"/>
    <mergeCell ref="Z90:AA90"/>
    <mergeCell ref="AL90:AM90"/>
    <mergeCell ref="AX90:AY90"/>
    <mergeCell ref="BJ90:BK90"/>
    <mergeCell ref="BV90:BW90"/>
    <mergeCell ref="CH90:CI90"/>
    <mergeCell ref="CT90:CU90"/>
    <mergeCell ref="DF90:DG90"/>
    <mergeCell ref="B92:D92"/>
    <mergeCell ref="N92:P92"/>
    <mergeCell ref="Z92:AB92"/>
    <mergeCell ref="AL92:AN92"/>
    <mergeCell ref="AX92:AZ92"/>
    <mergeCell ref="BJ92:BL92"/>
    <mergeCell ref="BV92:BX92"/>
    <mergeCell ref="CH92:CJ92"/>
    <mergeCell ref="CT92:CV92"/>
    <mergeCell ref="DF92:DH92"/>
    <mergeCell ref="CY88:CY89"/>
    <mergeCell ref="CZ88:DA89"/>
    <mergeCell ref="DB88:DC89"/>
    <mergeCell ref="DG88:DH88"/>
    <mergeCell ref="DI88:DI89"/>
    <mergeCell ref="DJ88:DJ89"/>
    <mergeCell ref="DK88:DK89"/>
    <mergeCell ref="DL88:DM89"/>
    <mergeCell ref="DF89:DG89"/>
    <mergeCell ref="DN88:DO89"/>
    <mergeCell ref="B89:C89"/>
    <mergeCell ref="N89:O89"/>
    <mergeCell ref="Z89:AA89"/>
    <mergeCell ref="AL89:AM89"/>
    <mergeCell ref="AX89:AY89"/>
    <mergeCell ref="BJ89:BK89"/>
    <mergeCell ref="BV89:BW89"/>
    <mergeCell ref="CH89:CI89"/>
    <mergeCell ref="CT89:CU89"/>
    <mergeCell ref="BP88:BQ89"/>
    <mergeCell ref="BR88:BS89"/>
    <mergeCell ref="BW88:BX88"/>
    <mergeCell ref="BY88:BY89"/>
    <mergeCell ref="BZ88:BZ89"/>
    <mergeCell ref="CA88:CA89"/>
    <mergeCell ref="CB88:CC89"/>
    <mergeCell ref="CD88:CE89"/>
    <mergeCell ref="CI88:CJ88"/>
    <mergeCell ref="CK88:CK89"/>
    <mergeCell ref="CL88:CL89"/>
    <mergeCell ref="CM88:CM89"/>
    <mergeCell ref="CN88:CO89"/>
    <mergeCell ref="CP88:CQ89"/>
    <mergeCell ref="CU88:CV88"/>
    <mergeCell ref="CW88:CW89"/>
    <mergeCell ref="CX88:CX89"/>
    <mergeCell ref="AH88:AI89"/>
    <mergeCell ref="AM88:AN88"/>
    <mergeCell ref="AO88:AO89"/>
    <mergeCell ref="AP88:AP89"/>
    <mergeCell ref="AQ88:AQ89"/>
    <mergeCell ref="AR88:AS89"/>
    <mergeCell ref="AT88:AU89"/>
    <mergeCell ref="AY88:AZ88"/>
    <mergeCell ref="BA88:BA89"/>
    <mergeCell ref="BB88:BB89"/>
    <mergeCell ref="BC88:BC89"/>
    <mergeCell ref="BD88:BE89"/>
    <mergeCell ref="BF88:BG89"/>
    <mergeCell ref="BK88:BL88"/>
    <mergeCell ref="BM88:BM89"/>
    <mergeCell ref="BN88:BN89"/>
    <mergeCell ref="BO88:BO89"/>
    <mergeCell ref="C88:D88"/>
    <mergeCell ref="E88:E89"/>
    <mergeCell ref="F88:F89"/>
    <mergeCell ref="G88:G89"/>
    <mergeCell ref="H88:I89"/>
    <mergeCell ref="J88:K89"/>
    <mergeCell ref="O88:P88"/>
    <mergeCell ref="Q88:Q89"/>
    <mergeCell ref="R88:R89"/>
    <mergeCell ref="S88:S89"/>
    <mergeCell ref="T88:U89"/>
    <mergeCell ref="V88:W89"/>
    <mergeCell ref="AA88:AB88"/>
    <mergeCell ref="AC88:AC89"/>
    <mergeCell ref="AD88:AD89"/>
    <mergeCell ref="AE88:AE89"/>
    <mergeCell ref="AF88:AG89"/>
    <mergeCell ref="CY80:DA80"/>
    <mergeCell ref="DI80:DJ80"/>
    <mergeCell ref="DK80:DM80"/>
    <mergeCell ref="E84:H84"/>
    <mergeCell ref="Q84:T84"/>
    <mergeCell ref="AC84:AF84"/>
    <mergeCell ref="AO84:AR84"/>
    <mergeCell ref="BA84:BD84"/>
    <mergeCell ref="BM84:BP84"/>
    <mergeCell ref="BY84:CB84"/>
    <mergeCell ref="CK84:CN84"/>
    <mergeCell ref="CW84:CZ84"/>
    <mergeCell ref="DI84:DL84"/>
    <mergeCell ref="E85:H85"/>
    <mergeCell ref="Q85:T85"/>
    <mergeCell ref="AC85:AF85"/>
    <mergeCell ref="AO85:AR85"/>
    <mergeCell ref="BA85:BD85"/>
    <mergeCell ref="BM85:BP85"/>
    <mergeCell ref="BY85:CB85"/>
    <mergeCell ref="CK85:CN85"/>
    <mergeCell ref="CW85:CZ85"/>
    <mergeCell ref="DI85:DL85"/>
    <mergeCell ref="E80:F80"/>
    <mergeCell ref="G80:I80"/>
    <mergeCell ref="Q80:R80"/>
    <mergeCell ref="S80:U80"/>
    <mergeCell ref="AC80:AD80"/>
    <mergeCell ref="AE80:AG80"/>
    <mergeCell ref="AO80:AP80"/>
    <mergeCell ref="AQ80:AS80"/>
    <mergeCell ref="BA80:BB80"/>
    <mergeCell ref="BC80:BE80"/>
    <mergeCell ref="BM80:BN80"/>
    <mergeCell ref="BO80:BQ80"/>
    <mergeCell ref="BY80:BZ80"/>
    <mergeCell ref="CA80:CC80"/>
    <mergeCell ref="CK80:CL80"/>
    <mergeCell ref="CM80:CO80"/>
    <mergeCell ref="CW80:CX80"/>
    <mergeCell ref="CY78:DA78"/>
    <mergeCell ref="DI78:DJ78"/>
    <mergeCell ref="DK78:DM78"/>
    <mergeCell ref="E79:F79"/>
    <mergeCell ref="G79:I79"/>
    <mergeCell ref="Q79:R79"/>
    <mergeCell ref="S79:U79"/>
    <mergeCell ref="AC79:AD79"/>
    <mergeCell ref="AE79:AG79"/>
    <mergeCell ref="AO79:AP79"/>
    <mergeCell ref="AQ79:AS79"/>
    <mergeCell ref="BA79:BB79"/>
    <mergeCell ref="BC79:BE79"/>
    <mergeCell ref="BM79:BN79"/>
    <mergeCell ref="BO79:BQ79"/>
    <mergeCell ref="BY79:BZ79"/>
    <mergeCell ref="CA79:CC79"/>
    <mergeCell ref="CK79:CL79"/>
    <mergeCell ref="CM79:CO79"/>
    <mergeCell ref="CW79:CX79"/>
    <mergeCell ref="CY79:DA79"/>
    <mergeCell ref="DI79:DJ79"/>
    <mergeCell ref="DK79:DM79"/>
    <mergeCell ref="E78:F78"/>
    <mergeCell ref="G78:I78"/>
    <mergeCell ref="Q78:R78"/>
    <mergeCell ref="S78:U78"/>
    <mergeCell ref="AC78:AD78"/>
    <mergeCell ref="AE78:AG78"/>
    <mergeCell ref="AO78:AP78"/>
    <mergeCell ref="AQ78:AS78"/>
    <mergeCell ref="BA78:BB78"/>
    <mergeCell ref="BC78:BE78"/>
    <mergeCell ref="BM78:BN78"/>
    <mergeCell ref="BO78:BQ78"/>
    <mergeCell ref="BY78:BZ78"/>
    <mergeCell ref="CA78:CC78"/>
    <mergeCell ref="CK78:CL78"/>
    <mergeCell ref="CM78:CO78"/>
    <mergeCell ref="CW78:CX78"/>
    <mergeCell ref="DL70:DO71"/>
    <mergeCell ref="B71:D71"/>
    <mergeCell ref="N71:P71"/>
    <mergeCell ref="Z71:AB71"/>
    <mergeCell ref="AL71:AN71"/>
    <mergeCell ref="AX71:AZ71"/>
    <mergeCell ref="BJ71:BL71"/>
    <mergeCell ref="BV71:BX71"/>
    <mergeCell ref="CH71:CJ71"/>
    <mergeCell ref="DF71:DH71"/>
    <mergeCell ref="B73:D76"/>
    <mergeCell ref="E73:K76"/>
    <mergeCell ref="N73:P76"/>
    <mergeCell ref="Q73:W76"/>
    <mergeCell ref="Z73:AB76"/>
    <mergeCell ref="AC73:AI76"/>
    <mergeCell ref="AL73:AN76"/>
    <mergeCell ref="AO73:AU76"/>
    <mergeCell ref="AX73:AZ76"/>
    <mergeCell ref="BA73:BG76"/>
    <mergeCell ref="BJ73:BL76"/>
    <mergeCell ref="BM73:BS76"/>
    <mergeCell ref="BV73:BX76"/>
    <mergeCell ref="BY73:CE76"/>
    <mergeCell ref="CH73:CJ76"/>
    <mergeCell ref="CK73:CQ76"/>
    <mergeCell ref="CT73:CV76"/>
    <mergeCell ref="CW73:DC76"/>
    <mergeCell ref="DF73:DH76"/>
    <mergeCell ref="DI73:DO76"/>
    <mergeCell ref="B68:D68"/>
    <mergeCell ref="N68:P68"/>
    <mergeCell ref="Z68:AB68"/>
    <mergeCell ref="AL68:AN68"/>
    <mergeCell ref="AX68:AZ68"/>
    <mergeCell ref="BJ68:BL68"/>
    <mergeCell ref="BV68:BX68"/>
    <mergeCell ref="CH68:CJ68"/>
    <mergeCell ref="CT68:CV68"/>
    <mergeCell ref="DF68:DH68"/>
    <mergeCell ref="B70:D70"/>
    <mergeCell ref="H70:K71"/>
    <mergeCell ref="N70:P70"/>
    <mergeCell ref="T70:W71"/>
    <mergeCell ref="Z70:AB70"/>
    <mergeCell ref="AF70:AI71"/>
    <mergeCell ref="AL70:AN70"/>
    <mergeCell ref="AR70:AU71"/>
    <mergeCell ref="AX70:AZ70"/>
    <mergeCell ref="BD70:BG71"/>
    <mergeCell ref="BJ70:BL70"/>
    <mergeCell ref="BP70:BS71"/>
    <mergeCell ref="BV70:BX70"/>
    <mergeCell ref="CB70:CE71"/>
    <mergeCell ref="CH70:CJ70"/>
    <mergeCell ref="CN70:CQ71"/>
    <mergeCell ref="CT70:CV70"/>
    <mergeCell ref="CZ70:DC71"/>
    <mergeCell ref="CT71:CV71"/>
    <mergeCell ref="DF70:DH70"/>
    <mergeCell ref="B66:D66"/>
    <mergeCell ref="N66:P66"/>
    <mergeCell ref="Z66:AB66"/>
    <mergeCell ref="AL66:AN66"/>
    <mergeCell ref="AX66:AZ66"/>
    <mergeCell ref="BJ66:BL66"/>
    <mergeCell ref="BV66:BX66"/>
    <mergeCell ref="CH66:CJ66"/>
    <mergeCell ref="CT66:CV66"/>
    <mergeCell ref="DF66:DH66"/>
    <mergeCell ref="B67:D67"/>
    <mergeCell ref="N67:P67"/>
    <mergeCell ref="Z67:AB67"/>
    <mergeCell ref="AL67:AN67"/>
    <mergeCell ref="AX67:AZ67"/>
    <mergeCell ref="BJ67:BL67"/>
    <mergeCell ref="BV67:BX67"/>
    <mergeCell ref="CH67:CJ67"/>
    <mergeCell ref="CT67:CV67"/>
    <mergeCell ref="DF67:DH67"/>
    <mergeCell ref="B63:C63"/>
    <mergeCell ref="N63:O63"/>
    <mergeCell ref="Z63:AA63"/>
    <mergeCell ref="AL63:AM63"/>
    <mergeCell ref="AX63:AY63"/>
    <mergeCell ref="BJ63:BK63"/>
    <mergeCell ref="BV63:BW63"/>
    <mergeCell ref="CH63:CI63"/>
    <mergeCell ref="CT63:CU63"/>
    <mergeCell ref="DF63:DG63"/>
    <mergeCell ref="B65:D65"/>
    <mergeCell ref="N65:P65"/>
    <mergeCell ref="Z65:AB65"/>
    <mergeCell ref="AL65:AN65"/>
    <mergeCell ref="AX65:AZ65"/>
    <mergeCell ref="BJ65:BL65"/>
    <mergeCell ref="BV65:BX65"/>
    <mergeCell ref="CH65:CJ65"/>
    <mergeCell ref="CT65:CV65"/>
    <mergeCell ref="DF65:DH65"/>
    <mergeCell ref="CW61:CW62"/>
    <mergeCell ref="CT62:CU62"/>
    <mergeCell ref="CX61:CX62"/>
    <mergeCell ref="CY61:CY62"/>
    <mergeCell ref="CZ61:DA62"/>
    <mergeCell ref="DB61:DC62"/>
    <mergeCell ref="DG61:DH61"/>
    <mergeCell ref="DI61:DI62"/>
    <mergeCell ref="DF62:DG62"/>
    <mergeCell ref="DJ61:DJ62"/>
    <mergeCell ref="DK61:DK62"/>
    <mergeCell ref="DL61:DM62"/>
    <mergeCell ref="DN61:DO62"/>
    <mergeCell ref="B62:C62"/>
    <mergeCell ref="N62:O62"/>
    <mergeCell ref="Z62:AA62"/>
    <mergeCell ref="AL62:AM62"/>
    <mergeCell ref="AX62:AY62"/>
    <mergeCell ref="BJ62:BK62"/>
    <mergeCell ref="BP61:BQ62"/>
    <mergeCell ref="BR61:BS62"/>
    <mergeCell ref="BW61:BX61"/>
    <mergeCell ref="BY61:BY62"/>
    <mergeCell ref="BV62:BW62"/>
    <mergeCell ref="BZ61:BZ62"/>
    <mergeCell ref="CA61:CA62"/>
    <mergeCell ref="CB61:CC62"/>
    <mergeCell ref="CD61:CE62"/>
    <mergeCell ref="CI61:CJ61"/>
    <mergeCell ref="CK61:CK62"/>
    <mergeCell ref="CH62:CI62"/>
    <mergeCell ref="CL61:CL62"/>
    <mergeCell ref="CM61:CM62"/>
    <mergeCell ref="CN61:CO62"/>
    <mergeCell ref="CP61:CQ62"/>
    <mergeCell ref="CU61:CV61"/>
    <mergeCell ref="AH61:AI62"/>
    <mergeCell ref="AM61:AN61"/>
    <mergeCell ref="AO61:AO62"/>
    <mergeCell ref="AP61:AP62"/>
    <mergeCell ref="AQ61:AQ62"/>
    <mergeCell ref="AR61:AS62"/>
    <mergeCell ref="AT61:AU62"/>
    <mergeCell ref="AY61:AZ61"/>
    <mergeCell ref="BA61:BA62"/>
    <mergeCell ref="BB61:BB62"/>
    <mergeCell ref="BC61:BC62"/>
    <mergeCell ref="BD61:BE62"/>
    <mergeCell ref="BF61:BG62"/>
    <mergeCell ref="BK61:BL61"/>
    <mergeCell ref="BM61:BM62"/>
    <mergeCell ref="BN61:BN62"/>
    <mergeCell ref="BO61:BO62"/>
    <mergeCell ref="C61:D61"/>
    <mergeCell ref="E61:E62"/>
    <mergeCell ref="F61:F62"/>
    <mergeCell ref="G61:G62"/>
    <mergeCell ref="H61:I62"/>
    <mergeCell ref="J61:K62"/>
    <mergeCell ref="O61:P61"/>
    <mergeCell ref="Q61:Q62"/>
    <mergeCell ref="R61:R62"/>
    <mergeCell ref="S61:S62"/>
    <mergeCell ref="T61:U62"/>
    <mergeCell ref="V61:W62"/>
    <mergeCell ref="AA61:AB61"/>
    <mergeCell ref="AC61:AC62"/>
    <mergeCell ref="AD61:AD62"/>
    <mergeCell ref="AE61:AE62"/>
    <mergeCell ref="AF61:AG62"/>
    <mergeCell ref="E57:H57"/>
    <mergeCell ref="Q57:T57"/>
    <mergeCell ref="AC57:AF57"/>
    <mergeCell ref="AO57:AR57"/>
    <mergeCell ref="BA57:BD57"/>
    <mergeCell ref="BM57:BP57"/>
    <mergeCell ref="BY57:CB57"/>
    <mergeCell ref="CK57:CN57"/>
    <mergeCell ref="CW57:CZ57"/>
    <mergeCell ref="DI57:DL57"/>
    <mergeCell ref="E58:H58"/>
    <mergeCell ref="Q58:T58"/>
    <mergeCell ref="AC58:AF58"/>
    <mergeCell ref="AO58:AR58"/>
    <mergeCell ref="BA58:BD58"/>
    <mergeCell ref="BM58:BP58"/>
    <mergeCell ref="BY58:CB58"/>
    <mergeCell ref="CK58:CN58"/>
    <mergeCell ref="CW58:CZ58"/>
    <mergeCell ref="DI58:DL58"/>
    <mergeCell ref="CY52:DA52"/>
    <mergeCell ref="DI52:DJ52"/>
    <mergeCell ref="DK52:DM52"/>
    <mergeCell ref="DU52:DV52"/>
    <mergeCell ref="DW52:DY52"/>
    <mergeCell ref="E53:F53"/>
    <mergeCell ref="G53:I53"/>
    <mergeCell ref="Q53:R53"/>
    <mergeCell ref="S53:U53"/>
    <mergeCell ref="AC53:AD53"/>
    <mergeCell ref="AE53:AG53"/>
    <mergeCell ref="AO53:AP53"/>
    <mergeCell ref="AQ53:AS53"/>
    <mergeCell ref="BA53:BB53"/>
    <mergeCell ref="BC53:BE53"/>
    <mergeCell ref="BM53:BN53"/>
    <mergeCell ref="BO53:BQ53"/>
    <mergeCell ref="BY53:BZ53"/>
    <mergeCell ref="CA53:CC53"/>
    <mergeCell ref="CK53:CL53"/>
    <mergeCell ref="CM53:CO53"/>
    <mergeCell ref="CW53:CX53"/>
    <mergeCell ref="CY53:DA53"/>
    <mergeCell ref="DI53:DJ53"/>
    <mergeCell ref="DK53:DM53"/>
    <mergeCell ref="DU53:DV53"/>
    <mergeCell ref="DW53:DY53"/>
    <mergeCell ref="E52:F52"/>
    <mergeCell ref="G52:I52"/>
    <mergeCell ref="Q52:R52"/>
    <mergeCell ref="S52:U52"/>
    <mergeCell ref="AC52:AD52"/>
    <mergeCell ref="AE52:AG52"/>
    <mergeCell ref="AO52:AP52"/>
    <mergeCell ref="AQ52:AS52"/>
    <mergeCell ref="BA52:BB52"/>
    <mergeCell ref="BC52:BE52"/>
    <mergeCell ref="BM52:BN52"/>
    <mergeCell ref="BO52:BQ52"/>
    <mergeCell ref="BY52:BZ52"/>
    <mergeCell ref="CA52:CC52"/>
    <mergeCell ref="CK52:CL52"/>
    <mergeCell ref="CM52:CO52"/>
    <mergeCell ref="CW52:CX52"/>
    <mergeCell ref="CT46:CV49"/>
    <mergeCell ref="CW46:DC49"/>
    <mergeCell ref="DF46:DH49"/>
    <mergeCell ref="DI46:DO49"/>
    <mergeCell ref="DR46:DT49"/>
    <mergeCell ref="DU46:EA49"/>
    <mergeCell ref="E51:F51"/>
    <mergeCell ref="G51:I51"/>
    <mergeCell ref="Q51:R51"/>
    <mergeCell ref="S51:U51"/>
    <mergeCell ref="AC51:AD51"/>
    <mergeCell ref="AE51:AG51"/>
    <mergeCell ref="AO51:AP51"/>
    <mergeCell ref="AQ51:AS51"/>
    <mergeCell ref="BA51:BB51"/>
    <mergeCell ref="BC51:BE51"/>
    <mergeCell ref="BM51:BN51"/>
    <mergeCell ref="BO51:BQ51"/>
    <mergeCell ref="BY51:BZ51"/>
    <mergeCell ref="CA51:CC51"/>
    <mergeCell ref="CK51:CL51"/>
    <mergeCell ref="CM51:CO51"/>
    <mergeCell ref="CW51:CX51"/>
    <mergeCell ref="CY51:DA51"/>
    <mergeCell ref="DI51:DJ51"/>
    <mergeCell ref="DK51:DM51"/>
    <mergeCell ref="DU51:DV51"/>
    <mergeCell ref="DW51:DY51"/>
    <mergeCell ref="CT43:CV43"/>
    <mergeCell ref="BV44:BX44"/>
    <mergeCell ref="CH44:CJ44"/>
    <mergeCell ref="CT44:CV44"/>
    <mergeCell ref="CZ43:DC44"/>
    <mergeCell ref="DF43:DH43"/>
    <mergeCell ref="DL43:DO44"/>
    <mergeCell ref="DR43:DT43"/>
    <mergeCell ref="DX43:EA44"/>
    <mergeCell ref="B44:D44"/>
    <mergeCell ref="N44:P44"/>
    <mergeCell ref="Z44:AB44"/>
    <mergeCell ref="AL44:AN44"/>
    <mergeCell ref="AX44:AZ44"/>
    <mergeCell ref="DF44:DH44"/>
    <mergeCell ref="DR44:DT44"/>
    <mergeCell ref="B46:D49"/>
    <mergeCell ref="E46:K49"/>
    <mergeCell ref="N46:P49"/>
    <mergeCell ref="Q46:W49"/>
    <mergeCell ref="Z46:AB49"/>
    <mergeCell ref="AC46:AI49"/>
    <mergeCell ref="AL46:AN49"/>
    <mergeCell ref="AO46:AU49"/>
    <mergeCell ref="AX46:AZ49"/>
    <mergeCell ref="BA46:BG49"/>
    <mergeCell ref="BJ46:BL49"/>
    <mergeCell ref="BM46:BS49"/>
    <mergeCell ref="BV46:BX49"/>
    <mergeCell ref="BY46:CE49"/>
    <mergeCell ref="CH46:CJ49"/>
    <mergeCell ref="CK46:CQ49"/>
    <mergeCell ref="B43:D43"/>
    <mergeCell ref="H43:K44"/>
    <mergeCell ref="N43:P43"/>
    <mergeCell ref="T43:W44"/>
    <mergeCell ref="Z43:AB43"/>
    <mergeCell ref="AF43:AI44"/>
    <mergeCell ref="AL43:AN43"/>
    <mergeCell ref="AR43:AU44"/>
    <mergeCell ref="AX43:AZ43"/>
    <mergeCell ref="BD43:BG44"/>
    <mergeCell ref="BJ43:BL43"/>
    <mergeCell ref="BJ44:BL44"/>
    <mergeCell ref="BP43:BS44"/>
    <mergeCell ref="BV43:BX43"/>
    <mergeCell ref="CB43:CE44"/>
    <mergeCell ref="CH43:CJ43"/>
    <mergeCell ref="CN43:CQ44"/>
    <mergeCell ref="B40:D40"/>
    <mergeCell ref="N40:P40"/>
    <mergeCell ref="Z40:AB40"/>
    <mergeCell ref="AL40:AN40"/>
    <mergeCell ref="AX40:AZ40"/>
    <mergeCell ref="BJ40:BL40"/>
    <mergeCell ref="BV40:BX40"/>
    <mergeCell ref="CH40:CJ40"/>
    <mergeCell ref="CT40:CV40"/>
    <mergeCell ref="DF40:DH40"/>
    <mergeCell ref="DR40:DT40"/>
    <mergeCell ref="B41:D41"/>
    <mergeCell ref="N41:P41"/>
    <mergeCell ref="Z41:AB41"/>
    <mergeCell ref="AL41:AN41"/>
    <mergeCell ref="AX41:AZ41"/>
    <mergeCell ref="BJ41:BL41"/>
    <mergeCell ref="BV41:BX41"/>
    <mergeCell ref="CH41:CJ41"/>
    <mergeCell ref="CT41:CV41"/>
    <mergeCell ref="DF41:DH41"/>
    <mergeCell ref="DR41:DT41"/>
    <mergeCell ref="B38:D38"/>
    <mergeCell ref="N38:P38"/>
    <mergeCell ref="Z38:AB38"/>
    <mergeCell ref="AL38:AN38"/>
    <mergeCell ref="AX38:AZ38"/>
    <mergeCell ref="BJ38:BL38"/>
    <mergeCell ref="BV38:BX38"/>
    <mergeCell ref="CH38:CJ38"/>
    <mergeCell ref="CT38:CV38"/>
    <mergeCell ref="DF38:DH38"/>
    <mergeCell ref="DR38:DT38"/>
    <mergeCell ref="B39:D39"/>
    <mergeCell ref="N39:P39"/>
    <mergeCell ref="Z39:AB39"/>
    <mergeCell ref="AL39:AN39"/>
    <mergeCell ref="AX39:AZ39"/>
    <mergeCell ref="BJ39:BL39"/>
    <mergeCell ref="BV39:BX39"/>
    <mergeCell ref="CH39:CJ39"/>
    <mergeCell ref="CT39:CV39"/>
    <mergeCell ref="DF39:DH39"/>
    <mergeCell ref="DR39:DT39"/>
    <mergeCell ref="DX34:DY35"/>
    <mergeCell ref="DZ34:EA35"/>
    <mergeCell ref="DR35:DS35"/>
    <mergeCell ref="B35:C35"/>
    <mergeCell ref="N35:O35"/>
    <mergeCell ref="Z35:AA35"/>
    <mergeCell ref="AL35:AM35"/>
    <mergeCell ref="AX35:AY35"/>
    <mergeCell ref="BJ35:BK35"/>
    <mergeCell ref="B36:C36"/>
    <mergeCell ref="N36:O36"/>
    <mergeCell ref="Z36:AA36"/>
    <mergeCell ref="AL36:AM36"/>
    <mergeCell ref="AX36:AY36"/>
    <mergeCell ref="BJ36:BK36"/>
    <mergeCell ref="BV36:BW36"/>
    <mergeCell ref="CH36:CI36"/>
    <mergeCell ref="CT36:CU36"/>
    <mergeCell ref="DF36:DG36"/>
    <mergeCell ref="DR36:DS36"/>
    <mergeCell ref="CW34:CW35"/>
    <mergeCell ref="CX34:CX35"/>
    <mergeCell ref="CY34:CY35"/>
    <mergeCell ref="CZ34:DA35"/>
    <mergeCell ref="DB34:DC35"/>
    <mergeCell ref="CT35:CU35"/>
    <mergeCell ref="DG34:DH34"/>
    <mergeCell ref="DI34:DI35"/>
    <mergeCell ref="DJ34:DJ35"/>
    <mergeCell ref="DK34:DK35"/>
    <mergeCell ref="DL34:DM35"/>
    <mergeCell ref="DN34:DO35"/>
    <mergeCell ref="DF35:DG35"/>
    <mergeCell ref="DS34:DT34"/>
    <mergeCell ref="DU34:DU35"/>
    <mergeCell ref="DV34:DV35"/>
    <mergeCell ref="DW34:DW35"/>
    <mergeCell ref="BP34:BQ35"/>
    <mergeCell ref="BR34:BS35"/>
    <mergeCell ref="BW34:BX34"/>
    <mergeCell ref="BY34:BY35"/>
    <mergeCell ref="BZ34:BZ35"/>
    <mergeCell ref="CA34:CA35"/>
    <mergeCell ref="CB34:CC35"/>
    <mergeCell ref="CD34:CE35"/>
    <mergeCell ref="BV35:BW35"/>
    <mergeCell ref="CI34:CJ34"/>
    <mergeCell ref="CK34:CK35"/>
    <mergeCell ref="CL34:CL35"/>
    <mergeCell ref="CM34:CM35"/>
    <mergeCell ref="CN34:CO35"/>
    <mergeCell ref="CP34:CQ35"/>
    <mergeCell ref="CH35:CI35"/>
    <mergeCell ref="CU34:CV34"/>
    <mergeCell ref="AH34:AI35"/>
    <mergeCell ref="AM34:AN34"/>
    <mergeCell ref="AO34:AO35"/>
    <mergeCell ref="AP34:AP35"/>
    <mergeCell ref="AQ34:AQ35"/>
    <mergeCell ref="AR34:AS35"/>
    <mergeCell ref="AT34:AU35"/>
    <mergeCell ref="AY34:AZ34"/>
    <mergeCell ref="BA34:BA35"/>
    <mergeCell ref="BB34:BB35"/>
    <mergeCell ref="BC34:BC35"/>
    <mergeCell ref="BD34:BE35"/>
    <mergeCell ref="BF34:BG35"/>
    <mergeCell ref="BK34:BL34"/>
    <mergeCell ref="BM34:BM35"/>
    <mergeCell ref="BN34:BN35"/>
    <mergeCell ref="BO34:BO35"/>
    <mergeCell ref="C34:D34"/>
    <mergeCell ref="E34:E35"/>
    <mergeCell ref="F34:F35"/>
    <mergeCell ref="G34:G35"/>
    <mergeCell ref="H34:I35"/>
    <mergeCell ref="J34:K35"/>
    <mergeCell ref="O34:P34"/>
    <mergeCell ref="Q34:Q35"/>
    <mergeCell ref="R34:R35"/>
    <mergeCell ref="S34:S35"/>
    <mergeCell ref="T34:U35"/>
    <mergeCell ref="V34:W35"/>
    <mergeCell ref="AA34:AB34"/>
    <mergeCell ref="AC34:AC35"/>
    <mergeCell ref="AD34:AD35"/>
    <mergeCell ref="AE34:AE35"/>
    <mergeCell ref="AF34:AG35"/>
    <mergeCell ref="E30:H30"/>
    <mergeCell ref="Q30:T30"/>
    <mergeCell ref="AC30:AF30"/>
    <mergeCell ref="AO30:AR30"/>
    <mergeCell ref="BA30:BD30"/>
    <mergeCell ref="BM30:BP30"/>
    <mergeCell ref="BY30:CB30"/>
    <mergeCell ref="CK30:CN30"/>
    <mergeCell ref="CW30:CZ30"/>
    <mergeCell ref="DI30:DL30"/>
    <mergeCell ref="DU30:DX30"/>
    <mergeCell ref="E31:H31"/>
    <mergeCell ref="Q31:T31"/>
    <mergeCell ref="AC31:AF31"/>
    <mergeCell ref="AO31:AR31"/>
    <mergeCell ref="BA31:BD31"/>
    <mergeCell ref="BM31:BP31"/>
    <mergeCell ref="BY31:CB31"/>
    <mergeCell ref="CK31:CN31"/>
    <mergeCell ref="CW31:CZ31"/>
    <mergeCell ref="DI31:DL31"/>
    <mergeCell ref="DU31:DX31"/>
    <mergeCell ref="CY25:DA25"/>
    <mergeCell ref="DI25:DJ25"/>
    <mergeCell ref="DK25:DM25"/>
    <mergeCell ref="DU25:DV25"/>
    <mergeCell ref="DW25:DY25"/>
    <mergeCell ref="E26:F26"/>
    <mergeCell ref="G26:I26"/>
    <mergeCell ref="Q26:R26"/>
    <mergeCell ref="S26:U26"/>
    <mergeCell ref="AC26:AD26"/>
    <mergeCell ref="AE26:AG26"/>
    <mergeCell ref="AO26:AP26"/>
    <mergeCell ref="AQ26:AS26"/>
    <mergeCell ref="BA26:BB26"/>
    <mergeCell ref="BC26:BE26"/>
    <mergeCell ref="BM26:BN26"/>
    <mergeCell ref="BO26:BQ26"/>
    <mergeCell ref="BY26:BZ26"/>
    <mergeCell ref="CA26:CC26"/>
    <mergeCell ref="CK26:CL26"/>
    <mergeCell ref="CM26:CO26"/>
    <mergeCell ref="CW26:CX26"/>
    <mergeCell ref="CY26:DA26"/>
    <mergeCell ref="DI26:DJ26"/>
    <mergeCell ref="DK26:DM26"/>
    <mergeCell ref="DU26:DV26"/>
    <mergeCell ref="DW26:DY26"/>
    <mergeCell ref="E25:F25"/>
    <mergeCell ref="G25:I25"/>
    <mergeCell ref="Q25:R25"/>
    <mergeCell ref="S25:U25"/>
    <mergeCell ref="AC25:AD25"/>
    <mergeCell ref="AE25:AG25"/>
    <mergeCell ref="AO25:AP25"/>
    <mergeCell ref="AQ25:AS25"/>
    <mergeCell ref="BA25:BB25"/>
    <mergeCell ref="BC25:BE25"/>
    <mergeCell ref="BM25:BN25"/>
    <mergeCell ref="BO25:BQ25"/>
    <mergeCell ref="BY25:BZ25"/>
    <mergeCell ref="CA25:CC25"/>
    <mergeCell ref="CK25:CL25"/>
    <mergeCell ref="CM25:CO25"/>
    <mergeCell ref="CW25:CX25"/>
    <mergeCell ref="CT19:CV22"/>
    <mergeCell ref="CW19:DC22"/>
    <mergeCell ref="DF19:DH22"/>
    <mergeCell ref="DI19:DO22"/>
    <mergeCell ref="DR19:DT22"/>
    <mergeCell ref="DU19:EA22"/>
    <mergeCell ref="E24:F24"/>
    <mergeCell ref="G24:I24"/>
    <mergeCell ref="Q24:R24"/>
    <mergeCell ref="S24:U24"/>
    <mergeCell ref="AC24:AD24"/>
    <mergeCell ref="AE24:AG24"/>
    <mergeCell ref="AO24:AP24"/>
    <mergeCell ref="AQ24:AS24"/>
    <mergeCell ref="BA24:BB24"/>
    <mergeCell ref="BC24:BE24"/>
    <mergeCell ref="BM24:BN24"/>
    <mergeCell ref="BO24:BQ24"/>
    <mergeCell ref="BY24:BZ24"/>
    <mergeCell ref="CA24:CC24"/>
    <mergeCell ref="CK24:CL24"/>
    <mergeCell ref="CM24:CO24"/>
    <mergeCell ref="CW24:CX24"/>
    <mergeCell ref="CY24:DA24"/>
    <mergeCell ref="DI24:DJ24"/>
    <mergeCell ref="DK24:DM24"/>
    <mergeCell ref="DU24:DV24"/>
    <mergeCell ref="DW24:DY24"/>
    <mergeCell ref="CT16:CV16"/>
    <mergeCell ref="BV17:BX17"/>
    <mergeCell ref="CH17:CJ17"/>
    <mergeCell ref="CT17:CV17"/>
    <mergeCell ref="CZ16:DC17"/>
    <mergeCell ref="DF16:DH16"/>
    <mergeCell ref="DL16:DO17"/>
    <mergeCell ref="DR16:DT16"/>
    <mergeCell ref="DX16:EA17"/>
    <mergeCell ref="B17:D17"/>
    <mergeCell ref="N17:P17"/>
    <mergeCell ref="Z17:AB17"/>
    <mergeCell ref="AL17:AN17"/>
    <mergeCell ref="AX17:AZ17"/>
    <mergeCell ref="DF17:DH17"/>
    <mergeCell ref="DR17:DT17"/>
    <mergeCell ref="B19:D22"/>
    <mergeCell ref="E19:K22"/>
    <mergeCell ref="N19:P22"/>
    <mergeCell ref="Q19:W22"/>
    <mergeCell ref="Z19:AB22"/>
    <mergeCell ref="AC19:AI22"/>
    <mergeCell ref="AL19:AN22"/>
    <mergeCell ref="AO19:AU22"/>
    <mergeCell ref="AX19:AZ22"/>
    <mergeCell ref="BA19:BG22"/>
    <mergeCell ref="BJ19:BL22"/>
    <mergeCell ref="BM19:BS22"/>
    <mergeCell ref="BV19:BX22"/>
    <mergeCell ref="BY19:CE22"/>
    <mergeCell ref="CH19:CJ22"/>
    <mergeCell ref="CK19:CQ22"/>
    <mergeCell ref="B16:D16"/>
    <mergeCell ref="H16:K17"/>
    <mergeCell ref="N16:P16"/>
    <mergeCell ref="T16:W17"/>
    <mergeCell ref="Z16:AB16"/>
    <mergeCell ref="AF16:AI17"/>
    <mergeCell ref="AL16:AN16"/>
    <mergeCell ref="AR16:AU17"/>
    <mergeCell ref="AX16:AZ16"/>
    <mergeCell ref="BD16:BG17"/>
    <mergeCell ref="BJ16:BL16"/>
    <mergeCell ref="BJ17:BL17"/>
    <mergeCell ref="BP16:BS17"/>
    <mergeCell ref="BV16:BX16"/>
    <mergeCell ref="CB16:CE17"/>
    <mergeCell ref="CH16:CJ16"/>
    <mergeCell ref="CN16:CQ17"/>
    <mergeCell ref="B13:D13"/>
    <mergeCell ref="N13:P13"/>
    <mergeCell ref="Z13:AB13"/>
    <mergeCell ref="AL13:AN13"/>
    <mergeCell ref="AX13:AZ13"/>
    <mergeCell ref="BJ13:BL13"/>
    <mergeCell ref="BV13:BX13"/>
    <mergeCell ref="CH13:CJ13"/>
    <mergeCell ref="CT13:CV13"/>
    <mergeCell ref="DF13:DH13"/>
    <mergeCell ref="DR13:DT13"/>
    <mergeCell ref="B14:D14"/>
    <mergeCell ref="N14:P14"/>
    <mergeCell ref="Z14:AB14"/>
    <mergeCell ref="AL14:AN14"/>
    <mergeCell ref="AX14:AZ14"/>
    <mergeCell ref="BJ14:BL14"/>
    <mergeCell ref="BV14:BX14"/>
    <mergeCell ref="CH14:CJ14"/>
    <mergeCell ref="CT14:CV14"/>
    <mergeCell ref="DF14:DH14"/>
    <mergeCell ref="DR14:DT14"/>
    <mergeCell ref="B11:D11"/>
    <mergeCell ref="N11:P11"/>
    <mergeCell ref="Z11:AB11"/>
    <mergeCell ref="AL11:AN11"/>
    <mergeCell ref="AX11:AZ11"/>
    <mergeCell ref="BJ11:BL11"/>
    <mergeCell ref="BV11:BX11"/>
    <mergeCell ref="CH11:CJ11"/>
    <mergeCell ref="CT11:CV11"/>
    <mergeCell ref="DF11:DH11"/>
    <mergeCell ref="DR11:DT11"/>
    <mergeCell ref="B12:D12"/>
    <mergeCell ref="N12:P12"/>
    <mergeCell ref="Z12:AB12"/>
    <mergeCell ref="AL12:AN12"/>
    <mergeCell ref="AX12:AZ12"/>
    <mergeCell ref="BJ12:BL12"/>
    <mergeCell ref="BV12:BX12"/>
    <mergeCell ref="CH12:CJ12"/>
    <mergeCell ref="CT12:CV12"/>
    <mergeCell ref="DF12:DH12"/>
    <mergeCell ref="DR12:DT12"/>
    <mergeCell ref="DS7:DT7"/>
    <mergeCell ref="DU7:DU8"/>
    <mergeCell ref="DV7:DV8"/>
    <mergeCell ref="DW7:DW8"/>
    <mergeCell ref="DX7:DY8"/>
    <mergeCell ref="DZ7:EA8"/>
    <mergeCell ref="DR8:DS8"/>
    <mergeCell ref="B9:C9"/>
    <mergeCell ref="N9:O9"/>
    <mergeCell ref="Z9:AA9"/>
    <mergeCell ref="AL9:AM9"/>
    <mergeCell ref="AX9:AY9"/>
    <mergeCell ref="BJ9:BK9"/>
    <mergeCell ref="BV9:BW9"/>
    <mergeCell ref="CH9:CI9"/>
    <mergeCell ref="CT9:CU9"/>
    <mergeCell ref="DF9:DG9"/>
    <mergeCell ref="DR9:DS9"/>
    <mergeCell ref="CM7:CM8"/>
    <mergeCell ref="CN7:CO8"/>
    <mergeCell ref="CP7:CQ8"/>
    <mergeCell ref="CH8:CI8"/>
    <mergeCell ref="CU7:CV7"/>
    <mergeCell ref="CW7:CW8"/>
    <mergeCell ref="CX7:CX8"/>
    <mergeCell ref="CY7:CY8"/>
    <mergeCell ref="CZ7:DA8"/>
    <mergeCell ref="DB7:DC8"/>
    <mergeCell ref="CT8:CU8"/>
    <mergeCell ref="DG7:DH7"/>
    <mergeCell ref="DI7:DI8"/>
    <mergeCell ref="DJ7:DJ8"/>
    <mergeCell ref="DK7:DK8"/>
    <mergeCell ref="DL7:DM8"/>
    <mergeCell ref="DN7:DO8"/>
    <mergeCell ref="DF8:DG8"/>
    <mergeCell ref="BK7:BL7"/>
    <mergeCell ref="BM7:BM8"/>
    <mergeCell ref="BN7:BN8"/>
    <mergeCell ref="BO7:BO8"/>
    <mergeCell ref="BP7:BQ8"/>
    <mergeCell ref="BR7:BS8"/>
    <mergeCell ref="BJ8:BK8"/>
    <mergeCell ref="BW7:BX7"/>
    <mergeCell ref="BY7:BY8"/>
    <mergeCell ref="BZ7:BZ8"/>
    <mergeCell ref="CA7:CA8"/>
    <mergeCell ref="CB7:CC8"/>
    <mergeCell ref="CD7:CE8"/>
    <mergeCell ref="BV8:BW8"/>
    <mergeCell ref="CI7:CJ7"/>
    <mergeCell ref="CK7:CK8"/>
    <mergeCell ref="CL7:CL8"/>
    <mergeCell ref="AE7:AE8"/>
    <mergeCell ref="AF7:AG8"/>
    <mergeCell ref="AH7:AI8"/>
    <mergeCell ref="Z8:AA8"/>
    <mergeCell ref="AM7:AN7"/>
    <mergeCell ref="AO7:AO8"/>
    <mergeCell ref="AP7:AP8"/>
    <mergeCell ref="AQ7:AQ8"/>
    <mergeCell ref="AR7:AS8"/>
    <mergeCell ref="AT7:AU8"/>
    <mergeCell ref="AL8:AM8"/>
    <mergeCell ref="AY7:AZ7"/>
    <mergeCell ref="BA7:BA8"/>
    <mergeCell ref="BB7:BB8"/>
    <mergeCell ref="BC7:BC8"/>
    <mergeCell ref="BD7:BE8"/>
    <mergeCell ref="BF7:BG8"/>
    <mergeCell ref="AX8:AY8"/>
    <mergeCell ref="C7:D7"/>
    <mergeCell ref="E7:E8"/>
    <mergeCell ref="F7:F8"/>
    <mergeCell ref="G7:G8"/>
    <mergeCell ref="H7:I8"/>
    <mergeCell ref="J7:K8"/>
    <mergeCell ref="B8:C8"/>
    <mergeCell ref="O7:P7"/>
    <mergeCell ref="Q7:Q8"/>
    <mergeCell ref="R7:R8"/>
    <mergeCell ref="S7:S8"/>
    <mergeCell ref="T7:U8"/>
    <mergeCell ref="V7:W8"/>
    <mergeCell ref="N8:O8"/>
    <mergeCell ref="AA7:AB7"/>
    <mergeCell ref="AC7:AC8"/>
    <mergeCell ref="AD7:AD8"/>
    <mergeCell ref="E3:H3"/>
    <mergeCell ref="Q3:T3"/>
    <mergeCell ref="AC3:AF3"/>
    <mergeCell ref="AO3:AR3"/>
    <mergeCell ref="BA3:BD3"/>
    <mergeCell ref="BM3:BP3"/>
    <mergeCell ref="BY3:CB3"/>
    <mergeCell ref="CK3:CN3"/>
    <mergeCell ref="CW3:CZ3"/>
    <mergeCell ref="DI3:DL3"/>
    <mergeCell ref="DU3:DX3"/>
    <mergeCell ref="E4:H4"/>
    <mergeCell ref="Q4:T4"/>
    <mergeCell ref="AC4:AF4"/>
    <mergeCell ref="AO4:AR4"/>
    <mergeCell ref="BA4:BD4"/>
    <mergeCell ref="BM4:BP4"/>
    <mergeCell ref="BY4:CB4"/>
    <mergeCell ref="CK4:CN4"/>
    <mergeCell ref="CW4:CZ4"/>
    <mergeCell ref="DI4:DL4"/>
    <mergeCell ref="DU4:DX4"/>
  </mergeCells>
  <phoneticPr fontId="39" type="noConversion"/>
  <pageMargins left="0.19" right="0.19" top="0.1962992125984252" bottom="0.1962992125984252" header="0.31" footer="0.31"/>
  <pageSetup paperSize="9" orientation="portrait" r:id="rId1"/>
  <rowBreaks count="5" manualBreakCount="5">
    <brk id="54" max="131" man="1"/>
    <brk id="108" max="131" man="1"/>
    <brk id="162" max="131" man="1"/>
    <brk id="218" max="131" man="1"/>
    <brk id="273" max="131" man="1"/>
  </rowBreaks>
  <colBreaks count="10" manualBreakCount="10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  <brk id="96" max="1048575" man="1"/>
    <brk id="108" max="1048575" man="1"/>
    <brk id="120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F554"/>
  <sheetViews>
    <sheetView topLeftCell="BQ46" zoomScaleNormal="100" zoomScaleSheetLayoutView="90" workbookViewId="0" xr3:uid="{FF0BDA26-1AD6-5648-BD9A-E01AA4DDCA7C}">
      <selection activeCell="BS46" sqref="BS1:BS65536"/>
    </sheetView>
  </sheetViews>
  <sheetFormatPr defaultColWidth="8.85546875" defaultRowHeight="12.75"/>
  <cols>
    <col min="1" max="1" width="15.140625" customWidth="1"/>
    <col min="2" max="2" width="9.42578125" customWidth="1"/>
    <col min="3" max="4" width="20.7109375" customWidth="1"/>
    <col min="5" max="6" width="4.7109375" customWidth="1"/>
    <col min="7" max="7" width="20.7109375" customWidth="1"/>
    <col min="8" max="8" width="15.140625" customWidth="1"/>
    <col min="9" max="9" width="9.42578125" customWidth="1"/>
    <col min="10" max="11" width="20.7109375" customWidth="1"/>
    <col min="12" max="13" width="4.7109375" customWidth="1"/>
    <col min="14" max="14" width="20.7109375" customWidth="1"/>
    <col min="15" max="15" width="15.140625" customWidth="1"/>
    <col min="16" max="16" width="9.42578125" customWidth="1"/>
    <col min="17" max="18" width="20.7109375" customWidth="1"/>
    <col min="19" max="20" width="4.7109375" customWidth="1"/>
    <col min="21" max="21" width="20.7109375" customWidth="1"/>
    <col min="22" max="22" width="15.140625" customWidth="1"/>
    <col min="23" max="23" width="9.42578125" customWidth="1"/>
    <col min="24" max="25" width="20.7109375" customWidth="1"/>
    <col min="26" max="27" width="4.7109375" customWidth="1"/>
    <col min="28" max="28" width="20.7109375" customWidth="1"/>
    <col min="29" max="29" width="15.140625" customWidth="1"/>
    <col min="30" max="30" width="9.42578125" customWidth="1"/>
    <col min="31" max="32" width="20.7109375" customWidth="1"/>
    <col min="33" max="34" width="4.7109375" customWidth="1"/>
    <col min="35" max="35" width="20.7109375" customWidth="1"/>
    <col min="36" max="36" width="15.140625" customWidth="1"/>
    <col min="37" max="37" width="9.42578125" customWidth="1"/>
    <col min="38" max="39" width="20.7109375" customWidth="1"/>
    <col min="40" max="41" width="4.7109375" customWidth="1"/>
    <col min="42" max="42" width="20.7109375" customWidth="1"/>
    <col min="43" max="43" width="15.140625" customWidth="1"/>
    <col min="44" max="44" width="9.42578125" customWidth="1"/>
    <col min="45" max="46" width="20.7109375" customWidth="1"/>
    <col min="47" max="48" width="4.7109375" customWidth="1"/>
    <col min="49" max="49" width="20.7109375" customWidth="1"/>
    <col min="50" max="50" width="15.140625" customWidth="1"/>
    <col min="51" max="51" width="9.42578125" customWidth="1"/>
    <col min="52" max="53" width="20.7109375" customWidth="1"/>
    <col min="54" max="55" width="4.7109375" customWidth="1"/>
    <col min="56" max="56" width="20.7109375" customWidth="1"/>
    <col min="57" max="57" width="15.140625" customWidth="1"/>
    <col min="58" max="58" width="9.42578125" customWidth="1"/>
    <col min="59" max="60" width="20.7109375" customWidth="1"/>
    <col min="61" max="62" width="4.7109375" customWidth="1"/>
    <col min="63" max="63" width="20.7109375" customWidth="1"/>
    <col min="64" max="64" width="15.140625" customWidth="1"/>
    <col min="65" max="65" width="9.42578125" customWidth="1"/>
    <col min="66" max="67" width="20.7109375" customWidth="1"/>
    <col min="68" max="69" width="4.7109375" customWidth="1"/>
    <col min="70" max="70" width="20.7109375" customWidth="1"/>
    <col min="71" max="71" width="15.140625" customWidth="1"/>
    <col min="72" max="72" width="9.42578125" customWidth="1"/>
    <col min="73" max="74" width="20.7109375" customWidth="1"/>
    <col min="75" max="76" width="4.7109375" customWidth="1"/>
    <col min="77" max="77" width="20.7109375" customWidth="1"/>
    <col min="78" max="78" width="15.140625" customWidth="1"/>
    <col min="79" max="79" width="9.42578125" customWidth="1"/>
    <col min="80" max="81" width="20.7109375" customWidth="1"/>
    <col min="82" max="83" width="4.7109375" customWidth="1"/>
    <col min="84" max="84" width="20.7109375" customWidth="1"/>
  </cols>
  <sheetData>
    <row r="1" spans="1:84" ht="12.75" customHeight="1">
      <c r="A1" s="328" t="s">
        <v>941</v>
      </c>
      <c r="B1" s="328"/>
      <c r="C1" s="328"/>
      <c r="D1" s="328"/>
      <c r="E1" s="328"/>
      <c r="F1" s="328"/>
      <c r="G1" s="328"/>
      <c r="H1" s="328" t="s">
        <v>941</v>
      </c>
      <c r="I1" s="328"/>
      <c r="J1" s="328"/>
      <c r="K1" s="328"/>
      <c r="L1" s="328"/>
      <c r="M1" s="328"/>
      <c r="N1" s="328"/>
      <c r="O1" s="328" t="s">
        <v>941</v>
      </c>
      <c r="P1" s="328"/>
      <c r="Q1" s="328"/>
      <c r="R1" s="328"/>
      <c r="S1" s="328"/>
      <c r="T1" s="328"/>
      <c r="U1" s="328"/>
      <c r="V1" s="328" t="s">
        <v>941</v>
      </c>
      <c r="W1" s="328"/>
      <c r="X1" s="328"/>
      <c r="Y1" s="328"/>
      <c r="Z1" s="328"/>
      <c r="AA1" s="328"/>
      <c r="AB1" s="328"/>
      <c r="AC1" s="328" t="s">
        <v>941</v>
      </c>
      <c r="AD1" s="328"/>
      <c r="AE1" s="328"/>
      <c r="AF1" s="328"/>
      <c r="AG1" s="328"/>
      <c r="AH1" s="328"/>
      <c r="AI1" s="328"/>
      <c r="AJ1" s="328" t="s">
        <v>941</v>
      </c>
      <c r="AK1" s="328"/>
      <c r="AL1" s="328"/>
      <c r="AM1" s="328"/>
      <c r="AN1" s="328"/>
      <c r="AO1" s="328"/>
      <c r="AP1" s="328"/>
      <c r="AQ1" s="328" t="s">
        <v>941</v>
      </c>
      <c r="AR1" s="328"/>
      <c r="AS1" s="328"/>
      <c r="AT1" s="328"/>
      <c r="AU1" s="328"/>
      <c r="AV1" s="328"/>
      <c r="AW1" s="328"/>
      <c r="AX1" s="328" t="s">
        <v>941</v>
      </c>
      <c r="AY1" s="328"/>
      <c r="AZ1" s="328"/>
      <c r="BA1" s="328"/>
      <c r="BB1" s="328"/>
      <c r="BC1" s="328"/>
      <c r="BD1" s="328"/>
      <c r="BE1" s="328" t="s">
        <v>941</v>
      </c>
      <c r="BF1" s="328"/>
      <c r="BG1" s="328"/>
      <c r="BH1" s="328"/>
      <c r="BI1" s="328"/>
      <c r="BJ1" s="328"/>
      <c r="BK1" s="328"/>
      <c r="BL1" s="328" t="s">
        <v>941</v>
      </c>
      <c r="BM1" s="328"/>
      <c r="BN1" s="328"/>
      <c r="BO1" s="328"/>
      <c r="BP1" s="328"/>
      <c r="BQ1" s="328"/>
      <c r="BR1" s="328"/>
      <c r="BS1" s="328" t="s">
        <v>941</v>
      </c>
      <c r="BT1" s="328"/>
      <c r="BU1" s="328"/>
      <c r="BV1" s="328"/>
      <c r="BW1" s="328"/>
      <c r="BX1" s="328"/>
      <c r="BY1" s="328"/>
      <c r="BZ1" s="328" t="s">
        <v>941</v>
      </c>
      <c r="CA1" s="328"/>
      <c r="CB1" s="328"/>
      <c r="CC1" s="328"/>
      <c r="CD1" s="328"/>
      <c r="CE1" s="328"/>
      <c r="CF1" s="328"/>
    </row>
    <row r="2" spans="1:84" ht="12.75" customHeight="1">
      <c r="A2" s="329" t="s">
        <v>942</v>
      </c>
      <c r="B2" s="329"/>
      <c r="C2" s="329"/>
      <c r="D2" s="329"/>
      <c r="E2" s="329"/>
      <c r="F2" s="329"/>
      <c r="G2" s="329"/>
      <c r="H2" s="329" t="s">
        <v>943</v>
      </c>
      <c r="I2" s="329"/>
      <c r="J2" s="329"/>
      <c r="K2" s="329"/>
      <c r="L2" s="329"/>
      <c r="M2" s="329"/>
      <c r="N2" s="329"/>
      <c r="O2" s="329" t="s">
        <v>944</v>
      </c>
      <c r="P2" s="329"/>
      <c r="Q2" s="329"/>
      <c r="R2" s="329"/>
      <c r="S2" s="329"/>
      <c r="T2" s="329"/>
      <c r="U2" s="329"/>
      <c r="V2" s="329" t="s">
        <v>945</v>
      </c>
      <c r="W2" s="329"/>
      <c r="X2" s="329"/>
      <c r="Y2" s="329"/>
      <c r="Z2" s="329"/>
      <c r="AA2" s="329"/>
      <c r="AB2" s="329"/>
      <c r="AC2" s="329" t="s">
        <v>946</v>
      </c>
      <c r="AD2" s="329"/>
      <c r="AE2" s="329"/>
      <c r="AF2" s="329"/>
      <c r="AG2" s="329"/>
      <c r="AH2" s="329"/>
      <c r="AI2" s="329"/>
      <c r="AJ2" s="329" t="s">
        <v>947</v>
      </c>
      <c r="AK2" s="329"/>
      <c r="AL2" s="329"/>
      <c r="AM2" s="329"/>
      <c r="AN2" s="329"/>
      <c r="AO2" s="329"/>
      <c r="AP2" s="329"/>
      <c r="AQ2" s="329" t="s">
        <v>948</v>
      </c>
      <c r="AR2" s="329"/>
      <c r="AS2" s="329"/>
      <c r="AT2" s="329"/>
      <c r="AU2" s="329"/>
      <c r="AV2" s="329"/>
      <c r="AW2" s="329"/>
      <c r="AX2" s="329" t="s">
        <v>949</v>
      </c>
      <c r="AY2" s="329"/>
      <c r="AZ2" s="329"/>
      <c r="BA2" s="329"/>
      <c r="BB2" s="329"/>
      <c r="BC2" s="329"/>
      <c r="BD2" s="329"/>
      <c r="BE2" s="329" t="s">
        <v>950</v>
      </c>
      <c r="BF2" s="329"/>
      <c r="BG2" s="329"/>
      <c r="BH2" s="329"/>
      <c r="BI2" s="329"/>
      <c r="BJ2" s="329"/>
      <c r="BK2" s="329"/>
      <c r="BL2" s="329" t="s">
        <v>951</v>
      </c>
      <c r="BM2" s="329"/>
      <c r="BN2" s="329"/>
      <c r="BO2" s="329"/>
      <c r="BP2" s="329"/>
      <c r="BQ2" s="329"/>
      <c r="BR2" s="329"/>
      <c r="BS2" s="329" t="s">
        <v>952</v>
      </c>
      <c r="BT2" s="329"/>
      <c r="BU2" s="329"/>
      <c r="BV2" s="329"/>
      <c r="BW2" s="329"/>
      <c r="BX2" s="329"/>
      <c r="BY2" s="329"/>
      <c r="BZ2" s="329" t="s">
        <v>953</v>
      </c>
      <c r="CA2" s="329"/>
      <c r="CB2" s="329"/>
      <c r="CC2" s="329"/>
      <c r="CD2" s="329"/>
      <c r="CE2" s="329"/>
      <c r="CF2" s="329"/>
    </row>
    <row r="3" spans="1:84" ht="12.75" customHeight="1">
      <c r="A3" s="277" t="s">
        <v>784</v>
      </c>
      <c r="B3" s="277" t="s">
        <v>785</v>
      </c>
      <c r="C3" s="277" t="s">
        <v>764</v>
      </c>
      <c r="D3" s="277" t="s">
        <v>765</v>
      </c>
      <c r="E3" s="330" t="s">
        <v>543</v>
      </c>
      <c r="F3" s="330"/>
      <c r="G3" s="277" t="s">
        <v>544</v>
      </c>
      <c r="H3" s="277" t="s">
        <v>784</v>
      </c>
      <c r="I3" s="277" t="s">
        <v>785</v>
      </c>
      <c r="J3" s="277" t="s">
        <v>764</v>
      </c>
      <c r="K3" s="277" t="s">
        <v>765</v>
      </c>
      <c r="L3" s="330" t="s">
        <v>543</v>
      </c>
      <c r="M3" s="330"/>
      <c r="N3" s="277" t="s">
        <v>544</v>
      </c>
      <c r="O3" s="277" t="s">
        <v>784</v>
      </c>
      <c r="P3" s="277" t="s">
        <v>785</v>
      </c>
      <c r="Q3" s="277" t="s">
        <v>764</v>
      </c>
      <c r="R3" s="277" t="s">
        <v>765</v>
      </c>
      <c r="S3" s="330" t="s">
        <v>543</v>
      </c>
      <c r="T3" s="330"/>
      <c r="U3" s="277" t="s">
        <v>544</v>
      </c>
      <c r="V3" s="277" t="s">
        <v>784</v>
      </c>
      <c r="W3" s="277" t="s">
        <v>785</v>
      </c>
      <c r="X3" s="277" t="s">
        <v>764</v>
      </c>
      <c r="Y3" s="277" t="s">
        <v>765</v>
      </c>
      <c r="Z3" s="330" t="s">
        <v>543</v>
      </c>
      <c r="AA3" s="330"/>
      <c r="AB3" s="277" t="s">
        <v>544</v>
      </c>
      <c r="AC3" s="277" t="s">
        <v>784</v>
      </c>
      <c r="AD3" s="277" t="s">
        <v>785</v>
      </c>
      <c r="AE3" s="277" t="s">
        <v>764</v>
      </c>
      <c r="AF3" s="277" t="s">
        <v>765</v>
      </c>
      <c r="AG3" s="330" t="s">
        <v>543</v>
      </c>
      <c r="AH3" s="330"/>
      <c r="AI3" s="277" t="s">
        <v>544</v>
      </c>
      <c r="AJ3" s="277" t="s">
        <v>784</v>
      </c>
      <c r="AK3" s="277" t="s">
        <v>785</v>
      </c>
      <c r="AL3" s="277" t="s">
        <v>764</v>
      </c>
      <c r="AM3" s="277" t="s">
        <v>765</v>
      </c>
      <c r="AN3" s="330" t="s">
        <v>543</v>
      </c>
      <c r="AO3" s="330"/>
      <c r="AP3" s="277" t="s">
        <v>544</v>
      </c>
      <c r="AQ3" s="277" t="s">
        <v>784</v>
      </c>
      <c r="AR3" s="277" t="s">
        <v>785</v>
      </c>
      <c r="AS3" s="277" t="s">
        <v>764</v>
      </c>
      <c r="AT3" s="277" t="s">
        <v>765</v>
      </c>
      <c r="AU3" s="330" t="s">
        <v>543</v>
      </c>
      <c r="AV3" s="330"/>
      <c r="AW3" s="277" t="s">
        <v>544</v>
      </c>
      <c r="AX3" s="277" t="s">
        <v>784</v>
      </c>
      <c r="AY3" s="277" t="s">
        <v>785</v>
      </c>
      <c r="AZ3" s="277" t="s">
        <v>764</v>
      </c>
      <c r="BA3" s="277" t="s">
        <v>765</v>
      </c>
      <c r="BB3" s="330" t="s">
        <v>543</v>
      </c>
      <c r="BC3" s="330"/>
      <c r="BD3" s="277" t="s">
        <v>544</v>
      </c>
      <c r="BE3" s="277" t="s">
        <v>784</v>
      </c>
      <c r="BF3" s="277" t="s">
        <v>785</v>
      </c>
      <c r="BG3" s="277" t="s">
        <v>764</v>
      </c>
      <c r="BH3" s="277" t="s">
        <v>765</v>
      </c>
      <c r="BI3" s="330" t="s">
        <v>543</v>
      </c>
      <c r="BJ3" s="330"/>
      <c r="BK3" s="277" t="s">
        <v>544</v>
      </c>
      <c r="BL3" s="277" t="s">
        <v>784</v>
      </c>
      <c r="BM3" s="277" t="s">
        <v>785</v>
      </c>
      <c r="BN3" s="277" t="s">
        <v>764</v>
      </c>
      <c r="BO3" s="277" t="s">
        <v>765</v>
      </c>
      <c r="BP3" s="330" t="s">
        <v>543</v>
      </c>
      <c r="BQ3" s="330"/>
      <c r="BR3" s="277" t="s">
        <v>544</v>
      </c>
      <c r="BS3" s="277" t="s">
        <v>784</v>
      </c>
      <c r="BT3" s="277" t="s">
        <v>785</v>
      </c>
      <c r="BU3" s="277" t="s">
        <v>764</v>
      </c>
      <c r="BV3" s="277" t="s">
        <v>765</v>
      </c>
      <c r="BW3" s="330" t="s">
        <v>543</v>
      </c>
      <c r="BX3" s="330"/>
      <c r="BY3" s="277" t="s">
        <v>544</v>
      </c>
      <c r="BZ3" s="277" t="s">
        <v>784</v>
      </c>
      <c r="CA3" s="277" t="s">
        <v>785</v>
      </c>
      <c r="CB3" s="277" t="s">
        <v>764</v>
      </c>
      <c r="CC3" s="277" t="s">
        <v>765</v>
      </c>
      <c r="CD3" s="330" t="s">
        <v>543</v>
      </c>
      <c r="CE3" s="330"/>
      <c r="CF3" s="277" t="s">
        <v>544</v>
      </c>
    </row>
    <row r="4" spans="1:84" ht="12.75" customHeight="1">
      <c r="A4" s="206" t="str">
        <f>Turnidomenica!A53</f>
        <v>Open - Girone 1</v>
      </c>
      <c r="B4" s="206">
        <f>Turnidomenica!B53</f>
        <v>1</v>
      </c>
      <c r="C4" s="206" t="str">
        <f>Turnidomenica!C53</f>
        <v>Juan Noguera</v>
      </c>
      <c r="D4" s="206" t="str">
        <f>Turnidomenica!D53</f>
        <v>Daniele Di Cè</v>
      </c>
      <c r="E4" s="206"/>
      <c r="F4" s="206"/>
      <c r="G4" s="206" t="str">
        <f>Turnidomenica!G53</f>
        <v>Paolo Zambello</v>
      </c>
      <c r="H4" s="206" t="str">
        <f>Turnidomenica!A11</f>
        <v>Open - Girone 10</v>
      </c>
      <c r="I4" s="206">
        <f>Turnidomenica!B11</f>
        <v>1</v>
      </c>
      <c r="J4" s="206" t="str">
        <f>Turnidomenica!C11</f>
        <v>Bjorn Kegenbein</v>
      </c>
      <c r="K4" s="206" t="str">
        <f>Turnidomenica!D11</f>
        <v>William Dotto</v>
      </c>
      <c r="L4" s="206"/>
      <c r="M4" s="206"/>
      <c r="N4" s="206" t="str">
        <f>Turnidomenica!G11</f>
        <v>Massimiliano Nastasi</v>
      </c>
      <c r="O4" s="206" t="str">
        <f>Turnidomenica!A137</f>
        <v>Open - Girone 1</v>
      </c>
      <c r="P4" s="206">
        <f>Turnidomenica!B137</f>
        <v>1</v>
      </c>
      <c r="Q4" s="206" t="str">
        <f>Turnidomenica!C137</f>
        <v>Juan Noguera</v>
      </c>
      <c r="R4" s="206" t="str">
        <f>Turnidomenica!D137</f>
        <v>Vito De Benedictis</v>
      </c>
      <c r="S4" s="206"/>
      <c r="T4" s="206"/>
      <c r="U4" s="206" t="str">
        <f>Turnidomenica!G137</f>
        <v>Bjorn Kegenbein</v>
      </c>
      <c r="V4" s="206" t="str">
        <f>Turnidomenica!A95</f>
        <v>Open - Girone 10</v>
      </c>
      <c r="W4" s="206">
        <f>Turnidomenica!B95</f>
        <v>1</v>
      </c>
      <c r="X4" s="206" t="str">
        <f>Turnidomenica!C95</f>
        <v>Bjorn Kegenbein</v>
      </c>
      <c r="Y4" s="206" t="str">
        <f>Turnidomenica!D95</f>
        <v>Gàbor Baross</v>
      </c>
      <c r="Z4" s="206"/>
      <c r="AA4" s="206"/>
      <c r="AB4" s="206" t="str">
        <f>Turnidomenica!G95</f>
        <v>Juan Noguera</v>
      </c>
      <c r="AC4" s="206" t="str">
        <f>Turnidomenica!A221</f>
        <v>Open - Girone 1</v>
      </c>
      <c r="AD4" s="206">
        <f>Turnidomenica!B221</f>
        <v>1</v>
      </c>
      <c r="AE4" s="206" t="str">
        <f>Turnidomenica!C221</f>
        <v>Juan Noguera</v>
      </c>
      <c r="AF4" s="206" t="str">
        <f>Turnidomenica!D221</f>
        <v>Luca Pessini</v>
      </c>
      <c r="AG4" s="206"/>
      <c r="AH4" s="206"/>
      <c r="AI4" s="206" t="str">
        <f>Turnidomenica!G221</f>
        <v>Michael Stolzenberg</v>
      </c>
      <c r="AJ4" s="206" t="str">
        <f>Turnidomenica!A179</f>
        <v>Open - Girone 10</v>
      </c>
      <c r="AK4" s="206">
        <f>Turnidomenica!B179</f>
        <v>1</v>
      </c>
      <c r="AL4" s="206" t="str">
        <f>Turnidomenica!C179</f>
        <v>Bjorn Kegenbein</v>
      </c>
      <c r="AM4" s="206" t="str">
        <f>Turnidomenica!D179</f>
        <v>Francesco Gori</v>
      </c>
      <c r="AN4" s="206"/>
      <c r="AO4" s="206"/>
      <c r="AP4" s="206" t="str">
        <f>Turnidomenica!G179</f>
        <v>Massimo Di Cè</v>
      </c>
      <c r="AQ4" s="206" t="str">
        <f>Turnidomenica!A263</f>
        <v>Open - Barrages</v>
      </c>
      <c r="AR4" s="206">
        <f>Turnidomenica!B263</f>
        <v>1</v>
      </c>
      <c r="AS4" s="206" t="str">
        <f>Turnidomenica!C263</f>
        <v>Sergio Ramos</v>
      </c>
      <c r="AT4" s="206" t="str">
        <f>Turnidomenica!D263</f>
        <v>Marcello Bodin de Chatelard</v>
      </c>
      <c r="AU4" s="206"/>
      <c r="AV4" s="206"/>
      <c r="AW4" s="206" t="str">
        <f>Turnidomenica!G263</f>
        <v>Alex Iorio</v>
      </c>
      <c r="AX4" s="206" t="str">
        <f>Turnidomenica!A303</f>
        <v>Open - 1/16 di finale</v>
      </c>
      <c r="AY4" s="206">
        <f>Turnidomenica!B303</f>
        <v>1</v>
      </c>
      <c r="AZ4" s="206" t="str">
        <f>Turnidomenica!C303</f>
        <v>Juan Noguera</v>
      </c>
      <c r="BA4" s="206" t="str">
        <f>Turnidomenica!D303</f>
        <v>Sergio Ramos</v>
      </c>
      <c r="BB4" s="206"/>
      <c r="BC4" s="206"/>
      <c r="BD4" s="206" t="str">
        <f>Turnidomenica!G303</f>
        <v>Giovanni Francavilla</v>
      </c>
      <c r="BE4" s="206" t="str">
        <f>Turnidomenica!A345</f>
        <v>Open - 1/8 di finale</v>
      </c>
      <c r="BF4" s="206">
        <f>Turnidomenica!B345</f>
        <v>1</v>
      </c>
      <c r="BG4" s="206" t="str">
        <f>Turnidomenica!C345</f>
        <v>Juan Noguera</v>
      </c>
      <c r="BH4" s="206" t="str">
        <f>Turnidomenica!D345</f>
        <v>Massimo Cremona</v>
      </c>
      <c r="BI4" s="206"/>
      <c r="BJ4" s="206"/>
      <c r="BK4" s="206" t="str">
        <f>Turnidomenica!G345</f>
        <v>Alessandro Mastropasqua</v>
      </c>
      <c r="BL4" s="206" t="str">
        <f>Turnidomenica!A387</f>
        <v>Open - Quarti di Finale</v>
      </c>
      <c r="BM4" s="206">
        <f>Turnidomenica!B387</f>
        <v>1</v>
      </c>
      <c r="BN4" s="206" t="str">
        <f>Turnidomenica!C387</f>
        <v>Massimo Cremona</v>
      </c>
      <c r="BO4" s="206" t="str">
        <f>Turnidomenica!D387</f>
        <v>Mauro Salvati</v>
      </c>
      <c r="BP4" s="206"/>
      <c r="BQ4" s="206"/>
      <c r="BR4" s="206" t="str">
        <f>Turnidomenica!G387</f>
        <v>Luca Zambello</v>
      </c>
      <c r="BS4" s="206" t="str">
        <f>Turnidomenica!A414</f>
        <v>Open - Semifinali</v>
      </c>
      <c r="BT4" s="206">
        <f>Turnidomenica!B414</f>
        <v>1</v>
      </c>
      <c r="BU4" s="206" t="str">
        <f>Turnidomenica!C414</f>
        <v>Mauro Salvati</v>
      </c>
      <c r="BV4" s="206" t="str">
        <f>Turnidomenica!D414</f>
        <v>Massimiliano Nastasi</v>
      </c>
      <c r="BW4" s="206"/>
      <c r="BX4" s="206"/>
      <c r="BY4" s="206" t="str">
        <f>Turnidomenica!G414</f>
        <v>Simone Bertelli</v>
      </c>
      <c r="BZ4" s="206" t="e">
        <f>Turnidomenica!#REF!</f>
        <v>#REF!</v>
      </c>
      <c r="CA4" s="206" t="e">
        <f>Turnidomenica!#REF!</f>
        <v>#REF!</v>
      </c>
      <c r="CB4" s="206" t="e">
        <f>Turnidomenica!#REF!</f>
        <v>#REF!</v>
      </c>
      <c r="CC4" s="206" t="e">
        <f>Turnidomenica!#REF!</f>
        <v>#REF!</v>
      </c>
      <c r="CD4" s="206"/>
      <c r="CE4" s="206"/>
      <c r="CF4" s="206" t="e">
        <f>Turnidomenica!#REF!</f>
        <v>#REF!</v>
      </c>
    </row>
    <row r="5" spans="1:84" ht="12.75" customHeight="1">
      <c r="A5" s="133"/>
      <c r="B5" s="133"/>
      <c r="C5" s="143"/>
      <c r="D5" s="207" t="s">
        <v>954</v>
      </c>
      <c r="E5" s="208"/>
      <c r="F5" s="208"/>
      <c r="G5" s="205" t="s">
        <v>955</v>
      </c>
      <c r="H5" s="133"/>
      <c r="I5" s="133"/>
      <c r="J5" s="143"/>
      <c r="K5" s="207" t="s">
        <v>954</v>
      </c>
      <c r="L5" s="208"/>
      <c r="M5" s="208"/>
      <c r="N5" s="205" t="s">
        <v>955</v>
      </c>
      <c r="O5" s="133"/>
      <c r="P5" s="133"/>
      <c r="Q5" s="143"/>
      <c r="R5" s="207" t="s">
        <v>954</v>
      </c>
      <c r="S5" s="208"/>
      <c r="T5" s="208"/>
      <c r="U5" s="205" t="s">
        <v>955</v>
      </c>
      <c r="V5" s="133"/>
      <c r="W5" s="133"/>
      <c r="X5" s="143"/>
      <c r="Y5" s="207" t="s">
        <v>954</v>
      </c>
      <c r="Z5" s="208"/>
      <c r="AA5" s="208"/>
      <c r="AB5" s="205" t="s">
        <v>955</v>
      </c>
      <c r="AC5" s="133"/>
      <c r="AD5" s="133"/>
      <c r="AE5" s="143"/>
      <c r="AF5" s="207" t="s">
        <v>954</v>
      </c>
      <c r="AG5" s="208"/>
      <c r="AH5" s="208"/>
      <c r="AI5" s="205" t="s">
        <v>955</v>
      </c>
      <c r="AJ5" s="133"/>
      <c r="AK5" s="133"/>
      <c r="AL5" s="143"/>
      <c r="AM5" s="207" t="s">
        <v>954</v>
      </c>
      <c r="AN5" s="208"/>
      <c r="AO5" s="208"/>
      <c r="AP5" s="205" t="s">
        <v>955</v>
      </c>
      <c r="AQ5" s="133"/>
      <c r="AR5" s="133"/>
      <c r="AS5" s="143"/>
      <c r="AT5" s="207" t="s">
        <v>954</v>
      </c>
      <c r="AU5" s="208"/>
      <c r="AV5" s="208"/>
      <c r="AW5" s="205" t="s">
        <v>955</v>
      </c>
      <c r="AX5" s="133"/>
      <c r="AY5" s="133"/>
      <c r="AZ5" s="143"/>
      <c r="BA5" s="207" t="s">
        <v>954</v>
      </c>
      <c r="BB5" s="208"/>
      <c r="BC5" s="208"/>
      <c r="BD5" s="205" t="s">
        <v>955</v>
      </c>
      <c r="BE5" s="133"/>
      <c r="BF5" s="133"/>
      <c r="BG5" s="143"/>
      <c r="BH5" s="207" t="s">
        <v>954</v>
      </c>
      <c r="BI5" s="208"/>
      <c r="BJ5" s="208"/>
      <c r="BK5" s="205" t="s">
        <v>955</v>
      </c>
      <c r="BL5" s="133"/>
      <c r="BM5" s="133"/>
      <c r="BN5" s="143"/>
      <c r="BO5" s="207" t="s">
        <v>954</v>
      </c>
      <c r="BP5" s="208"/>
      <c r="BQ5" s="208"/>
      <c r="BR5" s="205" t="s">
        <v>955</v>
      </c>
      <c r="BS5" s="133"/>
      <c r="BT5" s="133"/>
      <c r="BU5" s="143"/>
      <c r="BV5" s="207" t="s">
        <v>954</v>
      </c>
      <c r="BW5" s="208"/>
      <c r="BX5" s="208"/>
      <c r="BY5" s="205" t="s">
        <v>955</v>
      </c>
      <c r="BZ5" s="133"/>
      <c r="CA5" s="133"/>
      <c r="CB5" s="143"/>
      <c r="CC5" s="207" t="s">
        <v>954</v>
      </c>
      <c r="CD5" s="208"/>
      <c r="CE5" s="208"/>
      <c r="CF5" s="205" t="s">
        <v>955</v>
      </c>
    </row>
    <row r="6" spans="1:84" ht="12.75" customHeight="1">
      <c r="A6" s="133"/>
      <c r="B6" s="133"/>
      <c r="C6" s="143"/>
      <c r="D6" s="143"/>
      <c r="E6" s="133"/>
      <c r="F6" s="133"/>
      <c r="G6" s="143"/>
      <c r="H6" s="133"/>
      <c r="I6" s="133"/>
      <c r="J6" s="143"/>
      <c r="K6" s="143"/>
      <c r="L6" s="133"/>
      <c r="M6" s="133"/>
      <c r="N6" s="143"/>
      <c r="O6" s="133"/>
      <c r="P6" s="133"/>
      <c r="Q6" s="143"/>
      <c r="R6" s="143"/>
      <c r="S6" s="133"/>
      <c r="T6" s="133"/>
      <c r="U6" s="143"/>
      <c r="V6" s="133"/>
      <c r="W6" s="133"/>
      <c r="X6" s="143"/>
      <c r="Y6" s="143"/>
      <c r="Z6" s="133"/>
      <c r="AA6" s="133"/>
      <c r="AB6" s="143"/>
      <c r="AC6" s="133"/>
      <c r="AD6" s="133"/>
      <c r="AE6" s="143"/>
      <c r="AF6" s="143"/>
      <c r="AG6" s="133"/>
      <c r="AH6" s="133"/>
      <c r="AI6" s="143"/>
      <c r="AJ6" s="133"/>
      <c r="AK6" s="133"/>
      <c r="AL6" s="143"/>
      <c r="AM6" s="143"/>
      <c r="AN6" s="133"/>
      <c r="AO6" s="133"/>
      <c r="AP6" s="143"/>
      <c r="AQ6" s="133"/>
      <c r="AR6" s="133"/>
      <c r="AS6" s="143"/>
      <c r="AT6" s="143"/>
      <c r="AU6" s="133"/>
      <c r="AV6" s="133"/>
      <c r="AW6" s="143"/>
      <c r="AX6" s="133"/>
      <c r="AY6" s="133"/>
      <c r="AZ6" s="143"/>
      <c r="BA6" s="143"/>
      <c r="BB6" s="133"/>
      <c r="BC6" s="133"/>
      <c r="BD6" s="143"/>
      <c r="BE6" s="133"/>
      <c r="BF6" s="133"/>
      <c r="BG6" s="143"/>
      <c r="BH6" s="143"/>
      <c r="BI6" s="133"/>
      <c r="BJ6" s="133"/>
      <c r="BK6" s="143"/>
      <c r="BL6" s="133"/>
      <c r="BM6" s="133"/>
      <c r="BN6" s="143"/>
      <c r="BO6" s="143"/>
      <c r="BP6" s="133"/>
      <c r="BQ6" s="133"/>
      <c r="BR6" s="143"/>
      <c r="BS6" s="133"/>
      <c r="BT6" s="133"/>
      <c r="BU6" s="143"/>
      <c r="BV6" s="143"/>
      <c r="BW6" s="133"/>
      <c r="BX6" s="133"/>
      <c r="BY6" s="143"/>
      <c r="BZ6" s="133"/>
      <c r="CA6" s="133"/>
      <c r="CB6" s="143"/>
      <c r="CC6" s="143"/>
      <c r="CD6" s="133"/>
      <c r="CE6" s="133"/>
      <c r="CF6" s="143"/>
    </row>
    <row r="7" spans="1:84" ht="12.75" customHeight="1">
      <c r="A7" s="328" t="s">
        <v>941</v>
      </c>
      <c r="B7" s="328"/>
      <c r="C7" s="328"/>
      <c r="D7" s="328"/>
      <c r="E7" s="328"/>
      <c r="F7" s="328"/>
      <c r="G7" s="328"/>
      <c r="H7" s="328" t="s">
        <v>941</v>
      </c>
      <c r="I7" s="328"/>
      <c r="J7" s="328"/>
      <c r="K7" s="328"/>
      <c r="L7" s="328"/>
      <c r="M7" s="328"/>
      <c r="N7" s="328"/>
      <c r="O7" s="328" t="s">
        <v>941</v>
      </c>
      <c r="P7" s="328"/>
      <c r="Q7" s="328"/>
      <c r="R7" s="328"/>
      <c r="S7" s="328"/>
      <c r="T7" s="328"/>
      <c r="U7" s="328"/>
      <c r="V7" s="328" t="s">
        <v>941</v>
      </c>
      <c r="W7" s="328"/>
      <c r="X7" s="328"/>
      <c r="Y7" s="328"/>
      <c r="Z7" s="328"/>
      <c r="AA7" s="328"/>
      <c r="AB7" s="328"/>
      <c r="AC7" s="328" t="s">
        <v>941</v>
      </c>
      <c r="AD7" s="328"/>
      <c r="AE7" s="328"/>
      <c r="AF7" s="328"/>
      <c r="AG7" s="328"/>
      <c r="AH7" s="328"/>
      <c r="AI7" s="328"/>
      <c r="AJ7" s="328" t="s">
        <v>941</v>
      </c>
      <c r="AK7" s="328"/>
      <c r="AL7" s="328"/>
      <c r="AM7" s="328"/>
      <c r="AN7" s="328"/>
      <c r="AO7" s="328"/>
      <c r="AP7" s="328"/>
      <c r="AQ7" s="328" t="s">
        <v>941</v>
      </c>
      <c r="AR7" s="328"/>
      <c r="AS7" s="328"/>
      <c r="AT7" s="328"/>
      <c r="AU7" s="328"/>
      <c r="AV7" s="328"/>
      <c r="AW7" s="328"/>
      <c r="AX7" s="328" t="s">
        <v>941</v>
      </c>
      <c r="AY7" s="328"/>
      <c r="AZ7" s="328"/>
      <c r="BA7" s="328"/>
      <c r="BB7" s="328"/>
      <c r="BC7" s="328"/>
      <c r="BD7" s="328"/>
      <c r="BE7" s="328" t="s">
        <v>941</v>
      </c>
      <c r="BF7" s="328"/>
      <c r="BG7" s="328"/>
      <c r="BH7" s="328"/>
      <c r="BI7" s="328"/>
      <c r="BJ7" s="328"/>
      <c r="BK7" s="328"/>
      <c r="BL7" s="328" t="s">
        <v>941</v>
      </c>
      <c r="BM7" s="328"/>
      <c r="BN7" s="328"/>
      <c r="BO7" s="328"/>
      <c r="BP7" s="328"/>
      <c r="BQ7" s="328"/>
      <c r="BR7" s="328"/>
      <c r="BS7" s="328" t="s">
        <v>941</v>
      </c>
      <c r="BT7" s="328"/>
      <c r="BU7" s="328"/>
      <c r="BV7" s="328"/>
      <c r="BW7" s="328"/>
      <c r="BX7" s="328"/>
      <c r="BY7" s="328"/>
      <c r="BZ7" s="328" t="s">
        <v>941</v>
      </c>
      <c r="CA7" s="328"/>
      <c r="CB7" s="328"/>
      <c r="CC7" s="328"/>
      <c r="CD7" s="328"/>
      <c r="CE7" s="328"/>
      <c r="CF7" s="328"/>
    </row>
    <row r="8" spans="1:84" ht="12.75" customHeight="1">
      <c r="A8" s="329" t="s">
        <v>942</v>
      </c>
      <c r="B8" s="329"/>
      <c r="C8" s="329"/>
      <c r="D8" s="329"/>
      <c r="E8" s="329"/>
      <c r="F8" s="329"/>
      <c r="G8" s="329"/>
      <c r="H8" s="329" t="s">
        <v>943</v>
      </c>
      <c r="I8" s="329"/>
      <c r="J8" s="329"/>
      <c r="K8" s="329"/>
      <c r="L8" s="329"/>
      <c r="M8" s="329"/>
      <c r="N8" s="329"/>
      <c r="O8" s="329" t="s">
        <v>944</v>
      </c>
      <c r="P8" s="329"/>
      <c r="Q8" s="329"/>
      <c r="R8" s="329"/>
      <c r="S8" s="329"/>
      <c r="T8" s="329"/>
      <c r="U8" s="329"/>
      <c r="V8" s="329" t="s">
        <v>945</v>
      </c>
      <c r="W8" s="329"/>
      <c r="X8" s="329"/>
      <c r="Y8" s="329"/>
      <c r="Z8" s="329"/>
      <c r="AA8" s="329"/>
      <c r="AB8" s="329"/>
      <c r="AC8" s="329" t="s">
        <v>946</v>
      </c>
      <c r="AD8" s="329"/>
      <c r="AE8" s="329"/>
      <c r="AF8" s="329"/>
      <c r="AG8" s="329"/>
      <c r="AH8" s="329"/>
      <c r="AI8" s="329"/>
      <c r="AJ8" s="329" t="s">
        <v>947</v>
      </c>
      <c r="AK8" s="329"/>
      <c r="AL8" s="329"/>
      <c r="AM8" s="329"/>
      <c r="AN8" s="329"/>
      <c r="AO8" s="329"/>
      <c r="AP8" s="329"/>
      <c r="AQ8" s="329" t="s">
        <v>948</v>
      </c>
      <c r="AR8" s="329"/>
      <c r="AS8" s="329"/>
      <c r="AT8" s="329"/>
      <c r="AU8" s="329"/>
      <c r="AV8" s="329"/>
      <c r="AW8" s="329"/>
      <c r="AX8" s="329" t="s">
        <v>949</v>
      </c>
      <c r="AY8" s="329"/>
      <c r="AZ8" s="329"/>
      <c r="BA8" s="329"/>
      <c r="BB8" s="329"/>
      <c r="BC8" s="329"/>
      <c r="BD8" s="329"/>
      <c r="BE8" s="329" t="s">
        <v>950</v>
      </c>
      <c r="BF8" s="329"/>
      <c r="BG8" s="329"/>
      <c r="BH8" s="329"/>
      <c r="BI8" s="329"/>
      <c r="BJ8" s="329"/>
      <c r="BK8" s="329"/>
      <c r="BL8" s="329" t="s">
        <v>951</v>
      </c>
      <c r="BM8" s="329"/>
      <c r="BN8" s="329"/>
      <c r="BO8" s="329"/>
      <c r="BP8" s="329"/>
      <c r="BQ8" s="329"/>
      <c r="BR8" s="329"/>
      <c r="BS8" s="329" t="s">
        <v>952</v>
      </c>
      <c r="BT8" s="329"/>
      <c r="BU8" s="329"/>
      <c r="BV8" s="329"/>
      <c r="BW8" s="329"/>
      <c r="BX8" s="329"/>
      <c r="BY8" s="329"/>
      <c r="BZ8" s="329" t="s">
        <v>953</v>
      </c>
      <c r="CA8" s="329"/>
      <c r="CB8" s="329"/>
      <c r="CC8" s="329"/>
      <c r="CD8" s="329"/>
      <c r="CE8" s="329"/>
      <c r="CF8" s="329"/>
    </row>
    <row r="9" spans="1:84" ht="12.75" customHeight="1">
      <c r="A9" s="277" t="s">
        <v>784</v>
      </c>
      <c r="B9" s="277" t="s">
        <v>785</v>
      </c>
      <c r="C9" s="277" t="s">
        <v>764</v>
      </c>
      <c r="D9" s="277" t="s">
        <v>765</v>
      </c>
      <c r="E9" s="330" t="s">
        <v>543</v>
      </c>
      <c r="F9" s="330"/>
      <c r="G9" s="277" t="s">
        <v>544</v>
      </c>
      <c r="H9" s="277" t="s">
        <v>784</v>
      </c>
      <c r="I9" s="277" t="s">
        <v>785</v>
      </c>
      <c r="J9" s="277" t="s">
        <v>764</v>
      </c>
      <c r="K9" s="277" t="s">
        <v>765</v>
      </c>
      <c r="L9" s="330" t="s">
        <v>543</v>
      </c>
      <c r="M9" s="330"/>
      <c r="N9" s="277" t="s">
        <v>544</v>
      </c>
      <c r="O9" s="277" t="s">
        <v>784</v>
      </c>
      <c r="P9" s="277" t="s">
        <v>785</v>
      </c>
      <c r="Q9" s="277" t="s">
        <v>764</v>
      </c>
      <c r="R9" s="277" t="s">
        <v>765</v>
      </c>
      <c r="S9" s="330" t="s">
        <v>543</v>
      </c>
      <c r="T9" s="330"/>
      <c r="U9" s="277" t="s">
        <v>544</v>
      </c>
      <c r="V9" s="277" t="s">
        <v>784</v>
      </c>
      <c r="W9" s="277" t="s">
        <v>785</v>
      </c>
      <c r="X9" s="277" t="s">
        <v>764</v>
      </c>
      <c r="Y9" s="277" t="s">
        <v>765</v>
      </c>
      <c r="Z9" s="330" t="s">
        <v>543</v>
      </c>
      <c r="AA9" s="330"/>
      <c r="AB9" s="277" t="s">
        <v>544</v>
      </c>
      <c r="AC9" s="277" t="s">
        <v>784</v>
      </c>
      <c r="AD9" s="277" t="s">
        <v>785</v>
      </c>
      <c r="AE9" s="277" t="s">
        <v>764</v>
      </c>
      <c r="AF9" s="277" t="s">
        <v>765</v>
      </c>
      <c r="AG9" s="330" t="s">
        <v>543</v>
      </c>
      <c r="AH9" s="330"/>
      <c r="AI9" s="277" t="s">
        <v>544</v>
      </c>
      <c r="AJ9" s="277" t="s">
        <v>784</v>
      </c>
      <c r="AK9" s="277" t="s">
        <v>785</v>
      </c>
      <c r="AL9" s="277" t="s">
        <v>764</v>
      </c>
      <c r="AM9" s="277" t="s">
        <v>765</v>
      </c>
      <c r="AN9" s="330" t="s">
        <v>543</v>
      </c>
      <c r="AO9" s="330"/>
      <c r="AP9" s="277" t="s">
        <v>544</v>
      </c>
      <c r="AQ9" s="277" t="s">
        <v>784</v>
      </c>
      <c r="AR9" s="277" t="s">
        <v>785</v>
      </c>
      <c r="AS9" s="277" t="s">
        <v>764</v>
      </c>
      <c r="AT9" s="277" t="s">
        <v>765</v>
      </c>
      <c r="AU9" s="330" t="s">
        <v>543</v>
      </c>
      <c r="AV9" s="330"/>
      <c r="AW9" s="277" t="s">
        <v>544</v>
      </c>
      <c r="AX9" s="277" t="s">
        <v>784</v>
      </c>
      <c r="AY9" s="277" t="s">
        <v>785</v>
      </c>
      <c r="AZ9" s="277" t="s">
        <v>764</v>
      </c>
      <c r="BA9" s="277" t="s">
        <v>765</v>
      </c>
      <c r="BB9" s="330" t="s">
        <v>543</v>
      </c>
      <c r="BC9" s="330"/>
      <c r="BD9" s="277" t="s">
        <v>544</v>
      </c>
      <c r="BE9" s="277" t="s">
        <v>784</v>
      </c>
      <c r="BF9" s="277" t="s">
        <v>785</v>
      </c>
      <c r="BG9" s="277" t="s">
        <v>764</v>
      </c>
      <c r="BH9" s="277" t="s">
        <v>765</v>
      </c>
      <c r="BI9" s="330" t="s">
        <v>543</v>
      </c>
      <c r="BJ9" s="330"/>
      <c r="BK9" s="277" t="s">
        <v>544</v>
      </c>
      <c r="BL9" s="277" t="s">
        <v>784</v>
      </c>
      <c r="BM9" s="277" t="s">
        <v>785</v>
      </c>
      <c r="BN9" s="277" t="s">
        <v>764</v>
      </c>
      <c r="BO9" s="277" t="s">
        <v>765</v>
      </c>
      <c r="BP9" s="330" t="s">
        <v>543</v>
      </c>
      <c r="BQ9" s="330"/>
      <c r="BR9" s="277" t="s">
        <v>544</v>
      </c>
      <c r="BS9" s="277" t="s">
        <v>784</v>
      </c>
      <c r="BT9" s="277" t="s">
        <v>785</v>
      </c>
      <c r="BU9" s="277" t="s">
        <v>764</v>
      </c>
      <c r="BV9" s="277" t="s">
        <v>765</v>
      </c>
      <c r="BW9" s="330" t="s">
        <v>543</v>
      </c>
      <c r="BX9" s="330"/>
      <c r="BY9" s="277" t="s">
        <v>544</v>
      </c>
      <c r="BZ9" s="277" t="s">
        <v>784</v>
      </c>
      <c r="CA9" s="277" t="s">
        <v>785</v>
      </c>
      <c r="CB9" s="277" t="s">
        <v>764</v>
      </c>
      <c r="CC9" s="277" t="s">
        <v>765</v>
      </c>
      <c r="CD9" s="330" t="s">
        <v>543</v>
      </c>
      <c r="CE9" s="330"/>
      <c r="CF9" s="277" t="s">
        <v>544</v>
      </c>
    </row>
    <row r="10" spans="1:84" ht="12.75" customHeight="1">
      <c r="A10" s="206" t="str">
        <f>Turnidomenica!A54</f>
        <v>Open - Girone 1</v>
      </c>
      <c r="B10" s="206">
        <f>Turnidomenica!B54</f>
        <v>2</v>
      </c>
      <c r="C10" s="206" t="str">
        <f>Turnidomenica!C54</f>
        <v>Vito De Benedictis</v>
      </c>
      <c r="D10" s="206" t="str">
        <f>Turnidomenica!D54</f>
        <v>Luca Pessini</v>
      </c>
      <c r="E10" s="206"/>
      <c r="F10" s="206"/>
      <c r="G10" s="206" t="str">
        <f>Turnidomenica!G54</f>
        <v>Marco Bonciani</v>
      </c>
      <c r="H10" s="206" t="str">
        <f>Turnidomenica!A12</f>
        <v>Open - Girone 10</v>
      </c>
      <c r="I10" s="206">
        <f>Turnidomenica!B12</f>
        <v>2</v>
      </c>
      <c r="J10" s="206" t="str">
        <f>Turnidomenica!C12</f>
        <v>Gàbor Baross</v>
      </c>
      <c r="K10" s="206" t="str">
        <f>Turnidomenica!D12</f>
        <v>Francesco Gori</v>
      </c>
      <c r="L10" s="206"/>
      <c r="M10" s="206"/>
      <c r="N10" s="206" t="str">
        <f>Turnidomenica!G12</f>
        <v>Robert Lenz</v>
      </c>
      <c r="O10" s="206" t="str">
        <f>Turnidomenica!A138</f>
        <v>Open - Girone 1</v>
      </c>
      <c r="P10" s="206">
        <f>Turnidomenica!B138</f>
        <v>2</v>
      </c>
      <c r="Q10" s="206" t="str">
        <f>Turnidomenica!C138</f>
        <v>Daniele Di Cè</v>
      </c>
      <c r="R10" s="206" t="str">
        <f>Turnidomenica!D138</f>
        <v>Luca Pessini</v>
      </c>
      <c r="S10" s="206"/>
      <c r="T10" s="206"/>
      <c r="U10" s="206" t="str">
        <f>Turnidomenica!G138</f>
        <v>Gàbor Baross</v>
      </c>
      <c r="V10" s="206" t="str">
        <f>Turnidomenica!A96</f>
        <v>Open - Girone 10</v>
      </c>
      <c r="W10" s="206">
        <f>Turnidomenica!B96</f>
        <v>2</v>
      </c>
      <c r="X10" s="206" t="str">
        <f>Turnidomenica!C96</f>
        <v>William Dotto</v>
      </c>
      <c r="Y10" s="206" t="str">
        <f>Turnidomenica!D96</f>
        <v>Francesco Gori</v>
      </c>
      <c r="Z10" s="206"/>
      <c r="AA10" s="206"/>
      <c r="AB10" s="206" t="str">
        <f>Turnidomenica!G96</f>
        <v>Vito De Benedictis</v>
      </c>
      <c r="AC10" s="206" t="str">
        <f>Turnidomenica!A222</f>
        <v>Open - Girone 1</v>
      </c>
      <c r="AD10" s="206">
        <f>Turnidomenica!B222</f>
        <v>2</v>
      </c>
      <c r="AE10" s="206" t="str">
        <f>Turnidomenica!C222</f>
        <v>Vito De Benedictis</v>
      </c>
      <c r="AF10" s="206" t="str">
        <f>Turnidomenica!D222</f>
        <v>Daniele Di Cè</v>
      </c>
      <c r="AG10" s="206"/>
      <c r="AH10" s="206"/>
      <c r="AI10" s="206" t="str">
        <f>Turnidomenica!G222</f>
        <v>Gerardo Patruno</v>
      </c>
      <c r="AJ10" s="206" t="str">
        <f>Turnidomenica!A180</f>
        <v>Open - Girone 10</v>
      </c>
      <c r="AK10" s="206">
        <f>Turnidomenica!B180</f>
        <v>2</v>
      </c>
      <c r="AL10" s="206" t="str">
        <f>Turnidomenica!C180</f>
        <v>Gàbor Baross</v>
      </c>
      <c r="AM10" s="206" t="str">
        <f>Turnidomenica!D180</f>
        <v>William Dotto</v>
      </c>
      <c r="AN10" s="206"/>
      <c r="AO10" s="206"/>
      <c r="AP10" s="206" t="str">
        <f>Turnidomenica!G180</f>
        <v>Mauro Salvati</v>
      </c>
      <c r="AQ10" s="206" t="str">
        <f>Turnidomenica!A264</f>
        <v>Open - Barrages</v>
      </c>
      <c r="AR10" s="206">
        <f>Turnidomenica!B264</f>
        <v>2</v>
      </c>
      <c r="AS10" s="206" t="str">
        <f>Turnidomenica!C264</f>
        <v>Alessandro Mastropasqua</v>
      </c>
      <c r="AT10" s="206" t="str">
        <f>Turnidomenica!D264</f>
        <v>Marco Bonciani</v>
      </c>
      <c r="AU10" s="206"/>
      <c r="AV10" s="206"/>
      <c r="AW10" s="206" t="str">
        <f>Turnidomenica!G264</f>
        <v>Luca Zambello</v>
      </c>
      <c r="AX10" s="206" t="str">
        <f>Turnidomenica!A304</f>
        <v>Open - 1/16 di finale</v>
      </c>
      <c r="AY10" s="206">
        <f>Turnidomenica!B304</f>
        <v>2</v>
      </c>
      <c r="AZ10" s="206" t="str">
        <f>Turnidomenica!C304</f>
        <v>Massimo Cremona</v>
      </c>
      <c r="BA10" s="206" t="str">
        <f>Turnidomenica!D304</f>
        <v>Edoardo Bellotto</v>
      </c>
      <c r="BB10" s="206"/>
      <c r="BC10" s="206"/>
      <c r="BD10" s="206" t="str">
        <f>Turnidomenica!G304</f>
        <v>Marcello Bodin de Chatelard</v>
      </c>
      <c r="BE10" s="206" t="str">
        <f>Turnidomenica!A346</f>
        <v>Open - 1/8 di finale</v>
      </c>
      <c r="BF10" s="206">
        <f>Turnidomenica!B346</f>
        <v>2</v>
      </c>
      <c r="BG10" s="206" t="str">
        <f>Turnidomenica!C346</f>
        <v>Mauro Salvati</v>
      </c>
      <c r="BH10" s="206" t="str">
        <f>Turnidomenica!D346</f>
        <v>Emanuele Licheri</v>
      </c>
      <c r="BI10" s="206"/>
      <c r="BJ10" s="206"/>
      <c r="BK10" s="206" t="str">
        <f>Turnidomenica!G346</f>
        <v>Augusto Vagnoni</v>
      </c>
      <c r="BL10" s="206" t="str">
        <f>Turnidomenica!A388</f>
        <v>Open - Quarti di Finale</v>
      </c>
      <c r="BM10" s="206">
        <f>Turnidomenica!B388</f>
        <v>2</v>
      </c>
      <c r="BN10" s="206" t="str">
        <f>Turnidomenica!C388</f>
        <v>Massimiliano Nastasi</v>
      </c>
      <c r="BO10" s="206" t="str">
        <f>Turnidomenica!D388</f>
        <v>Saverio Bari</v>
      </c>
      <c r="BP10" s="206"/>
      <c r="BQ10" s="206"/>
      <c r="BR10" s="206" t="str">
        <f>Turnidomenica!G388</f>
        <v>Marco Midoro</v>
      </c>
      <c r="BS10" s="206" t="str">
        <f>Turnidomenica!A415</f>
        <v>Open - Semifinali</v>
      </c>
      <c r="BT10" s="206">
        <f>Turnidomenica!B415</f>
        <v>2</v>
      </c>
      <c r="BU10" s="206" t="str">
        <f>Turnidomenica!C415</f>
        <v>Jean-Marie Amberny</v>
      </c>
      <c r="BV10" s="206" t="str">
        <f>Turnidomenica!D415</f>
        <v>Luca Battista</v>
      </c>
      <c r="BW10" s="206"/>
      <c r="BX10" s="206"/>
      <c r="BY10" s="206" t="str">
        <f>Turnidomenica!G415</f>
        <v>Massimo Cremona</v>
      </c>
      <c r="BZ10" s="206" t="e">
        <f>Turnidomenica!#REF!</f>
        <v>#REF!</v>
      </c>
      <c r="CA10" s="206" t="e">
        <f>Turnidomenica!#REF!</f>
        <v>#REF!</v>
      </c>
      <c r="CB10" s="206" t="e">
        <f>Turnidomenica!#REF!</f>
        <v>#REF!</v>
      </c>
      <c r="CC10" s="206" t="e">
        <f>Turnidomenica!#REF!</f>
        <v>#REF!</v>
      </c>
      <c r="CD10" s="206"/>
      <c r="CE10" s="206"/>
      <c r="CF10" s="206" t="e">
        <f>Turnidomenica!#REF!</f>
        <v>#REF!</v>
      </c>
    </row>
    <row r="11" spans="1:84" ht="12.75" customHeight="1">
      <c r="A11" s="133"/>
      <c r="B11" s="133"/>
      <c r="C11" s="143"/>
      <c r="D11" s="209" t="s">
        <v>954</v>
      </c>
      <c r="E11" s="210"/>
      <c r="F11" s="210"/>
      <c r="G11" s="205" t="s">
        <v>955</v>
      </c>
      <c r="H11" s="133"/>
      <c r="I11" s="133"/>
      <c r="J11" s="143"/>
      <c r="K11" s="209" t="s">
        <v>954</v>
      </c>
      <c r="L11" s="210"/>
      <c r="M11" s="210"/>
      <c r="N11" s="205" t="s">
        <v>955</v>
      </c>
      <c r="O11" s="133"/>
      <c r="P11" s="133"/>
      <c r="Q11" s="143"/>
      <c r="R11" s="209" t="s">
        <v>954</v>
      </c>
      <c r="S11" s="210"/>
      <c r="T11" s="210"/>
      <c r="U11" s="205" t="s">
        <v>955</v>
      </c>
      <c r="V11" s="133"/>
      <c r="W11" s="133"/>
      <c r="X11" s="143"/>
      <c r="Y11" s="209" t="s">
        <v>954</v>
      </c>
      <c r="Z11" s="210"/>
      <c r="AA11" s="210"/>
      <c r="AB11" s="205" t="s">
        <v>955</v>
      </c>
      <c r="AC11" s="133"/>
      <c r="AD11" s="133"/>
      <c r="AE11" s="143"/>
      <c r="AF11" s="209" t="s">
        <v>954</v>
      </c>
      <c r="AG11" s="210"/>
      <c r="AH11" s="210"/>
      <c r="AI11" s="205" t="s">
        <v>955</v>
      </c>
      <c r="AJ11" s="133"/>
      <c r="AK11" s="133"/>
      <c r="AL11" s="143"/>
      <c r="AM11" s="209" t="s">
        <v>954</v>
      </c>
      <c r="AN11" s="210"/>
      <c r="AO11" s="210"/>
      <c r="AP11" s="205" t="s">
        <v>955</v>
      </c>
      <c r="AQ11" s="133"/>
      <c r="AR11" s="133"/>
      <c r="AS11" s="143"/>
      <c r="AT11" s="209" t="s">
        <v>954</v>
      </c>
      <c r="AU11" s="210"/>
      <c r="AV11" s="210"/>
      <c r="AW11" s="205" t="s">
        <v>955</v>
      </c>
      <c r="AX11" s="133"/>
      <c r="AY11" s="133"/>
      <c r="AZ11" s="143"/>
      <c r="BA11" s="209" t="s">
        <v>954</v>
      </c>
      <c r="BB11" s="210"/>
      <c r="BC11" s="210"/>
      <c r="BD11" s="205" t="s">
        <v>955</v>
      </c>
      <c r="BE11" s="133"/>
      <c r="BF11" s="133"/>
      <c r="BG11" s="143"/>
      <c r="BH11" s="209" t="s">
        <v>954</v>
      </c>
      <c r="BI11" s="210"/>
      <c r="BJ11" s="210"/>
      <c r="BK11" s="205" t="s">
        <v>955</v>
      </c>
      <c r="BL11" s="133"/>
      <c r="BM11" s="133"/>
      <c r="BN11" s="143"/>
      <c r="BO11" s="209" t="s">
        <v>954</v>
      </c>
      <c r="BP11" s="210"/>
      <c r="BQ11" s="210"/>
      <c r="BR11" s="205" t="s">
        <v>955</v>
      </c>
      <c r="BS11" s="133"/>
      <c r="BT11" s="133"/>
      <c r="BU11" s="143"/>
      <c r="BV11" s="209" t="s">
        <v>954</v>
      </c>
      <c r="BW11" s="210"/>
      <c r="BX11" s="210"/>
      <c r="BY11" s="205" t="s">
        <v>955</v>
      </c>
      <c r="BZ11" s="133"/>
      <c r="CA11" s="133"/>
      <c r="CB11" s="143"/>
      <c r="CC11" s="209" t="s">
        <v>954</v>
      </c>
      <c r="CD11" s="210"/>
      <c r="CE11" s="210"/>
      <c r="CF11" s="205" t="s">
        <v>955</v>
      </c>
    </row>
    <row r="12" spans="1:84" ht="12.75" customHeight="1">
      <c r="A12" s="133"/>
      <c r="B12" s="133"/>
      <c r="C12" s="143"/>
      <c r="D12" s="143"/>
      <c r="E12" s="133"/>
      <c r="F12" s="133"/>
      <c r="G12" s="143"/>
      <c r="H12" s="133"/>
      <c r="I12" s="133"/>
      <c r="J12" s="143"/>
      <c r="K12" s="143"/>
      <c r="L12" s="133"/>
      <c r="M12" s="133"/>
      <c r="N12" s="143"/>
      <c r="O12" s="133"/>
      <c r="P12" s="133"/>
      <c r="Q12" s="143"/>
      <c r="R12" s="143"/>
      <c r="S12" s="133"/>
      <c r="T12" s="133"/>
      <c r="U12" s="143"/>
      <c r="V12" s="133"/>
      <c r="W12" s="133"/>
      <c r="X12" s="143"/>
      <c r="Y12" s="143"/>
      <c r="Z12" s="133"/>
      <c r="AA12" s="133"/>
      <c r="AB12" s="143"/>
      <c r="AC12" s="133"/>
      <c r="AD12" s="133"/>
      <c r="AE12" s="143"/>
      <c r="AF12" s="143"/>
      <c r="AG12" s="133"/>
      <c r="AH12" s="133"/>
      <c r="AI12" s="143"/>
      <c r="AJ12" s="133"/>
      <c r="AK12" s="133"/>
      <c r="AL12" s="143"/>
      <c r="AM12" s="143"/>
      <c r="AN12" s="133"/>
      <c r="AO12" s="133"/>
      <c r="AP12" s="143"/>
      <c r="AQ12" s="133"/>
      <c r="AR12" s="133"/>
      <c r="AS12" s="143"/>
      <c r="AT12" s="143"/>
      <c r="AU12" s="133"/>
      <c r="AV12" s="133"/>
      <c r="AW12" s="143"/>
      <c r="AX12" s="133"/>
      <c r="AY12" s="133"/>
      <c r="AZ12" s="143"/>
      <c r="BA12" s="143"/>
      <c r="BB12" s="133"/>
      <c r="BC12" s="133"/>
      <c r="BD12" s="143"/>
      <c r="BE12" s="133"/>
      <c r="BF12" s="133"/>
      <c r="BG12" s="143"/>
      <c r="BH12" s="143"/>
      <c r="BI12" s="133"/>
      <c r="BJ12" s="133"/>
      <c r="BK12" s="143"/>
      <c r="BL12" s="133"/>
      <c r="BM12" s="133"/>
      <c r="BN12" s="143"/>
      <c r="BO12" s="143"/>
      <c r="BP12" s="133"/>
      <c r="BQ12" s="133"/>
      <c r="BR12" s="143"/>
      <c r="BS12" s="133"/>
      <c r="BT12" s="133"/>
      <c r="BU12" s="143"/>
      <c r="BV12" s="143"/>
      <c r="BW12" s="133"/>
      <c r="BX12" s="133"/>
      <c r="BY12" s="143"/>
      <c r="BZ12" s="133"/>
      <c r="CA12" s="133"/>
      <c r="CB12" s="143"/>
      <c r="CC12" s="143"/>
      <c r="CD12" s="133"/>
      <c r="CE12" s="133"/>
      <c r="CF12" s="143"/>
    </row>
    <row r="13" spans="1:84" ht="12.75" customHeight="1">
      <c r="A13" s="328" t="s">
        <v>941</v>
      </c>
      <c r="B13" s="328"/>
      <c r="C13" s="328"/>
      <c r="D13" s="328"/>
      <c r="E13" s="328"/>
      <c r="F13" s="328"/>
      <c r="G13" s="328"/>
      <c r="H13" s="328" t="s">
        <v>941</v>
      </c>
      <c r="I13" s="328"/>
      <c r="J13" s="328"/>
      <c r="K13" s="328"/>
      <c r="L13" s="328"/>
      <c r="M13" s="328"/>
      <c r="N13" s="328"/>
      <c r="O13" s="328" t="s">
        <v>941</v>
      </c>
      <c r="P13" s="328"/>
      <c r="Q13" s="328"/>
      <c r="R13" s="328"/>
      <c r="S13" s="328"/>
      <c r="T13" s="328"/>
      <c r="U13" s="328"/>
      <c r="V13" s="328" t="s">
        <v>941</v>
      </c>
      <c r="W13" s="328"/>
      <c r="X13" s="328"/>
      <c r="Y13" s="328"/>
      <c r="Z13" s="328"/>
      <c r="AA13" s="328"/>
      <c r="AB13" s="328"/>
      <c r="AC13" s="328" t="s">
        <v>941</v>
      </c>
      <c r="AD13" s="328"/>
      <c r="AE13" s="328"/>
      <c r="AF13" s="328"/>
      <c r="AG13" s="328"/>
      <c r="AH13" s="328"/>
      <c r="AI13" s="328"/>
      <c r="AJ13" s="328" t="s">
        <v>941</v>
      </c>
      <c r="AK13" s="328"/>
      <c r="AL13" s="328"/>
      <c r="AM13" s="328"/>
      <c r="AN13" s="328"/>
      <c r="AO13" s="328"/>
      <c r="AP13" s="328"/>
      <c r="AQ13" s="328" t="s">
        <v>941</v>
      </c>
      <c r="AR13" s="328"/>
      <c r="AS13" s="328"/>
      <c r="AT13" s="328"/>
      <c r="AU13" s="328"/>
      <c r="AV13" s="328"/>
      <c r="AW13" s="328"/>
      <c r="AX13" s="328" t="s">
        <v>941</v>
      </c>
      <c r="AY13" s="328"/>
      <c r="AZ13" s="328"/>
      <c r="BA13" s="328"/>
      <c r="BB13" s="328"/>
      <c r="BC13" s="328"/>
      <c r="BD13" s="328"/>
      <c r="BE13" s="328" t="s">
        <v>941</v>
      </c>
      <c r="BF13" s="328"/>
      <c r="BG13" s="328"/>
      <c r="BH13" s="328"/>
      <c r="BI13" s="328"/>
      <c r="BJ13" s="328"/>
      <c r="BK13" s="328"/>
      <c r="BL13" s="328" t="s">
        <v>941</v>
      </c>
      <c r="BM13" s="328"/>
      <c r="BN13" s="328"/>
      <c r="BO13" s="328"/>
      <c r="BP13" s="328"/>
      <c r="BQ13" s="328"/>
      <c r="BR13" s="328"/>
      <c r="BS13" s="328" t="s">
        <v>941</v>
      </c>
      <c r="BT13" s="328"/>
      <c r="BU13" s="328"/>
      <c r="BV13" s="328"/>
      <c r="BW13" s="328"/>
      <c r="BX13" s="328"/>
      <c r="BY13" s="328"/>
      <c r="BZ13" s="328" t="s">
        <v>941</v>
      </c>
      <c r="CA13" s="328"/>
      <c r="CB13" s="328"/>
      <c r="CC13" s="328"/>
      <c r="CD13" s="328"/>
      <c r="CE13" s="328"/>
      <c r="CF13" s="328"/>
    </row>
    <row r="14" spans="1:84" ht="12.75" customHeight="1">
      <c r="A14" s="329" t="s">
        <v>942</v>
      </c>
      <c r="B14" s="329"/>
      <c r="C14" s="329"/>
      <c r="D14" s="329"/>
      <c r="E14" s="329"/>
      <c r="F14" s="329"/>
      <c r="G14" s="329"/>
      <c r="H14" s="329" t="s">
        <v>943</v>
      </c>
      <c r="I14" s="329"/>
      <c r="J14" s="329"/>
      <c r="K14" s="329"/>
      <c r="L14" s="329"/>
      <c r="M14" s="329"/>
      <c r="N14" s="329"/>
      <c r="O14" s="329" t="s">
        <v>944</v>
      </c>
      <c r="P14" s="329"/>
      <c r="Q14" s="329"/>
      <c r="R14" s="329"/>
      <c r="S14" s="329"/>
      <c r="T14" s="329"/>
      <c r="U14" s="329"/>
      <c r="V14" s="329" t="s">
        <v>945</v>
      </c>
      <c r="W14" s="329"/>
      <c r="X14" s="329"/>
      <c r="Y14" s="329"/>
      <c r="Z14" s="329"/>
      <c r="AA14" s="329"/>
      <c r="AB14" s="329"/>
      <c r="AC14" s="329" t="s">
        <v>946</v>
      </c>
      <c r="AD14" s="329"/>
      <c r="AE14" s="329"/>
      <c r="AF14" s="329"/>
      <c r="AG14" s="329"/>
      <c r="AH14" s="329"/>
      <c r="AI14" s="329"/>
      <c r="AJ14" s="329" t="s">
        <v>947</v>
      </c>
      <c r="AK14" s="329"/>
      <c r="AL14" s="329"/>
      <c r="AM14" s="329"/>
      <c r="AN14" s="329"/>
      <c r="AO14" s="329"/>
      <c r="AP14" s="329"/>
      <c r="AQ14" s="329" t="s">
        <v>948</v>
      </c>
      <c r="AR14" s="329"/>
      <c r="AS14" s="329"/>
      <c r="AT14" s="329"/>
      <c r="AU14" s="329"/>
      <c r="AV14" s="329"/>
      <c r="AW14" s="329"/>
      <c r="AX14" s="329" t="s">
        <v>949</v>
      </c>
      <c r="AY14" s="329"/>
      <c r="AZ14" s="329"/>
      <c r="BA14" s="329"/>
      <c r="BB14" s="329"/>
      <c r="BC14" s="329"/>
      <c r="BD14" s="329"/>
      <c r="BE14" s="329" t="s">
        <v>950</v>
      </c>
      <c r="BF14" s="329"/>
      <c r="BG14" s="329"/>
      <c r="BH14" s="329"/>
      <c r="BI14" s="329"/>
      <c r="BJ14" s="329"/>
      <c r="BK14" s="329"/>
      <c r="BL14" s="329" t="s">
        <v>951</v>
      </c>
      <c r="BM14" s="329"/>
      <c r="BN14" s="329"/>
      <c r="BO14" s="329"/>
      <c r="BP14" s="329"/>
      <c r="BQ14" s="329"/>
      <c r="BR14" s="329"/>
      <c r="BS14" s="329" t="s">
        <v>952</v>
      </c>
      <c r="BT14" s="329"/>
      <c r="BU14" s="329"/>
      <c r="BV14" s="329"/>
      <c r="BW14" s="329"/>
      <c r="BX14" s="329"/>
      <c r="BY14" s="329"/>
      <c r="BZ14" s="329" t="s">
        <v>953</v>
      </c>
      <c r="CA14" s="329"/>
      <c r="CB14" s="329"/>
      <c r="CC14" s="329"/>
      <c r="CD14" s="329"/>
      <c r="CE14" s="329"/>
      <c r="CF14" s="329"/>
    </row>
    <row r="15" spans="1:84" ht="12.75" customHeight="1">
      <c r="A15" s="277" t="s">
        <v>784</v>
      </c>
      <c r="B15" s="277" t="s">
        <v>785</v>
      </c>
      <c r="C15" s="277" t="s">
        <v>764</v>
      </c>
      <c r="D15" s="277" t="s">
        <v>765</v>
      </c>
      <c r="E15" s="330" t="s">
        <v>543</v>
      </c>
      <c r="F15" s="330"/>
      <c r="G15" s="277" t="s">
        <v>544</v>
      </c>
      <c r="H15" s="277" t="s">
        <v>784</v>
      </c>
      <c r="I15" s="277" t="s">
        <v>785</v>
      </c>
      <c r="J15" s="277" t="s">
        <v>764</v>
      </c>
      <c r="K15" s="277" t="s">
        <v>765</v>
      </c>
      <c r="L15" s="330" t="s">
        <v>543</v>
      </c>
      <c r="M15" s="330"/>
      <c r="N15" s="277" t="s">
        <v>544</v>
      </c>
      <c r="O15" s="277" t="s">
        <v>784</v>
      </c>
      <c r="P15" s="277" t="s">
        <v>785</v>
      </c>
      <c r="Q15" s="277" t="s">
        <v>764</v>
      </c>
      <c r="R15" s="277" t="s">
        <v>765</v>
      </c>
      <c r="S15" s="330" t="s">
        <v>543</v>
      </c>
      <c r="T15" s="330"/>
      <c r="U15" s="277" t="s">
        <v>544</v>
      </c>
      <c r="V15" s="277" t="s">
        <v>784</v>
      </c>
      <c r="W15" s="277" t="s">
        <v>785</v>
      </c>
      <c r="X15" s="277" t="s">
        <v>764</v>
      </c>
      <c r="Y15" s="277" t="s">
        <v>765</v>
      </c>
      <c r="Z15" s="330" t="s">
        <v>543</v>
      </c>
      <c r="AA15" s="330"/>
      <c r="AB15" s="277" t="s">
        <v>544</v>
      </c>
      <c r="AC15" s="277" t="s">
        <v>784</v>
      </c>
      <c r="AD15" s="277" t="s">
        <v>785</v>
      </c>
      <c r="AE15" s="277" t="s">
        <v>764</v>
      </c>
      <c r="AF15" s="277" t="s">
        <v>765</v>
      </c>
      <c r="AG15" s="330" t="s">
        <v>543</v>
      </c>
      <c r="AH15" s="330"/>
      <c r="AI15" s="277" t="s">
        <v>544</v>
      </c>
      <c r="AJ15" s="277" t="s">
        <v>784</v>
      </c>
      <c r="AK15" s="277" t="s">
        <v>785</v>
      </c>
      <c r="AL15" s="277" t="s">
        <v>764</v>
      </c>
      <c r="AM15" s="277" t="s">
        <v>765</v>
      </c>
      <c r="AN15" s="330" t="s">
        <v>543</v>
      </c>
      <c r="AO15" s="330"/>
      <c r="AP15" s="277" t="s">
        <v>544</v>
      </c>
      <c r="AQ15" s="277" t="s">
        <v>784</v>
      </c>
      <c r="AR15" s="277" t="s">
        <v>785</v>
      </c>
      <c r="AS15" s="277" t="s">
        <v>764</v>
      </c>
      <c r="AT15" s="277" t="s">
        <v>765</v>
      </c>
      <c r="AU15" s="330" t="s">
        <v>543</v>
      </c>
      <c r="AV15" s="330"/>
      <c r="AW15" s="277" t="s">
        <v>544</v>
      </c>
      <c r="AX15" s="277" t="s">
        <v>784</v>
      </c>
      <c r="AY15" s="277" t="s">
        <v>785</v>
      </c>
      <c r="AZ15" s="277" t="s">
        <v>764</v>
      </c>
      <c r="BA15" s="277" t="s">
        <v>765</v>
      </c>
      <c r="BB15" s="330" t="s">
        <v>543</v>
      </c>
      <c r="BC15" s="330"/>
      <c r="BD15" s="277" t="s">
        <v>544</v>
      </c>
      <c r="BE15" s="277" t="s">
        <v>784</v>
      </c>
      <c r="BF15" s="277" t="s">
        <v>785</v>
      </c>
      <c r="BG15" s="277" t="s">
        <v>764</v>
      </c>
      <c r="BH15" s="277" t="s">
        <v>765</v>
      </c>
      <c r="BI15" s="330" t="s">
        <v>543</v>
      </c>
      <c r="BJ15" s="330"/>
      <c r="BK15" s="277" t="s">
        <v>544</v>
      </c>
      <c r="BL15" s="277" t="s">
        <v>784</v>
      </c>
      <c r="BM15" s="277" t="s">
        <v>785</v>
      </c>
      <c r="BN15" s="277" t="s">
        <v>764</v>
      </c>
      <c r="BO15" s="277" t="s">
        <v>765</v>
      </c>
      <c r="BP15" s="330" t="s">
        <v>543</v>
      </c>
      <c r="BQ15" s="330"/>
      <c r="BR15" s="277" t="s">
        <v>544</v>
      </c>
      <c r="BS15" s="277" t="s">
        <v>784</v>
      </c>
      <c r="BT15" s="277" t="s">
        <v>785</v>
      </c>
      <c r="BU15" s="277" t="s">
        <v>764</v>
      </c>
      <c r="BV15" s="277" t="s">
        <v>765</v>
      </c>
      <c r="BW15" s="330" t="s">
        <v>543</v>
      </c>
      <c r="BX15" s="330"/>
      <c r="BY15" s="277" t="s">
        <v>544</v>
      </c>
      <c r="BZ15" s="277" t="s">
        <v>784</v>
      </c>
      <c r="CA15" s="277" t="s">
        <v>785</v>
      </c>
      <c r="CB15" s="277" t="s">
        <v>764</v>
      </c>
      <c r="CC15" s="277" t="s">
        <v>765</v>
      </c>
      <c r="CD15" s="330" t="s">
        <v>543</v>
      </c>
      <c r="CE15" s="330"/>
      <c r="CF15" s="277" t="s">
        <v>544</v>
      </c>
    </row>
    <row r="16" spans="1:84" ht="12.75" customHeight="1">
      <c r="A16" s="206" t="str">
        <f>Turnidomenica!A55</f>
        <v>Open - Girone 2</v>
      </c>
      <c r="B16" s="206">
        <f>Turnidomenica!B55</f>
        <v>3</v>
      </c>
      <c r="C16" s="206" t="str">
        <f>Turnidomenica!C55</f>
        <v>Luca Colangelo</v>
      </c>
      <c r="D16" s="206" t="str">
        <f>Turnidomenica!D55</f>
        <v>Mauro Petrini</v>
      </c>
      <c r="E16" s="206"/>
      <c r="F16" s="206"/>
      <c r="G16" s="206" t="str">
        <f>Turnidomenica!G55</f>
        <v>Massimo Cremona</v>
      </c>
      <c r="H16" s="206" t="str">
        <f>Turnidomenica!A13</f>
        <v>Open - Girone 11</v>
      </c>
      <c r="I16" s="206">
        <f>Turnidomenica!B13</f>
        <v>3</v>
      </c>
      <c r="J16" s="206" t="str">
        <f>Turnidomenica!C13</f>
        <v>Jean-Marie Amberny</v>
      </c>
      <c r="K16" s="206" t="str">
        <f>Turnidomenica!D13</f>
        <v>Ismaele Caurla</v>
      </c>
      <c r="L16" s="206"/>
      <c r="M16" s="206"/>
      <c r="N16" s="206" t="str">
        <f>Turnidomenica!G13</f>
        <v>Riccardo Schito</v>
      </c>
      <c r="O16" s="206" t="str">
        <f>Turnidomenica!A139</f>
        <v>Open - Girone 2</v>
      </c>
      <c r="P16" s="206">
        <f>Turnidomenica!B139</f>
        <v>3</v>
      </c>
      <c r="Q16" s="206" t="str">
        <f>Turnidomenica!C139</f>
        <v>Luca Colangelo</v>
      </c>
      <c r="R16" s="206" t="str">
        <f>Turnidomenica!D139</f>
        <v>Raphael Pommier</v>
      </c>
      <c r="S16" s="206"/>
      <c r="T16" s="206"/>
      <c r="U16" s="206" t="str">
        <f>Turnidomenica!G139</f>
        <v>William Dotto</v>
      </c>
      <c r="V16" s="206" t="str">
        <f>Turnidomenica!A97</f>
        <v>Open - Girone 11</v>
      </c>
      <c r="W16" s="206">
        <f>Turnidomenica!B97</f>
        <v>3</v>
      </c>
      <c r="X16" s="206" t="str">
        <f>Turnidomenica!C97</f>
        <v>Jean-Marie Amberny</v>
      </c>
      <c r="Y16" s="206" t="str">
        <f>Turnidomenica!D97</f>
        <v>Maurizio Jon Scotta</v>
      </c>
      <c r="Z16" s="206"/>
      <c r="AA16" s="206"/>
      <c r="AB16" s="206" t="str">
        <f>Turnidomenica!G97</f>
        <v>Daniele Di Cè</v>
      </c>
      <c r="AC16" s="206" t="str">
        <f>Turnidomenica!A223</f>
        <v>Open - Girone 2</v>
      </c>
      <c r="AD16" s="206">
        <f>Turnidomenica!B223</f>
        <v>3</v>
      </c>
      <c r="AE16" s="206" t="str">
        <f>Turnidomenica!C223</f>
        <v>Luca Colangelo</v>
      </c>
      <c r="AF16" s="206" t="str">
        <f>Turnidomenica!D223</f>
        <v>Paolo Bernardini</v>
      </c>
      <c r="AG16" s="206"/>
      <c r="AH16" s="206"/>
      <c r="AI16" s="206" t="str">
        <f>Turnidomenica!G223</f>
        <v>Pier Luigi Signoretti</v>
      </c>
      <c r="AJ16" s="206" t="str">
        <f>Turnidomenica!A181</f>
        <v>Open - Girone 11</v>
      </c>
      <c r="AK16" s="206">
        <f>Turnidomenica!B181</f>
        <v>3</v>
      </c>
      <c r="AL16" s="206" t="str">
        <f>Turnidomenica!C181</f>
        <v>Jean-Marie Amberny</v>
      </c>
      <c r="AM16" s="206" t="str">
        <f>Turnidomenica!D181</f>
        <v>Emanuele Funaro</v>
      </c>
      <c r="AN16" s="206"/>
      <c r="AO16" s="206"/>
      <c r="AP16" s="206" t="str">
        <f>Turnidomenica!G181</f>
        <v>Wolfgang Leitner</v>
      </c>
      <c r="AQ16" s="206" t="str">
        <f>Turnidomenica!A265</f>
        <v>Open - Barrages</v>
      </c>
      <c r="AR16" s="206">
        <f>Turnidomenica!B265</f>
        <v>3</v>
      </c>
      <c r="AS16" s="206" t="str">
        <f>Turnidomenica!C265</f>
        <v>Bjorn Kegenbein</v>
      </c>
      <c r="AT16" s="206" t="str">
        <f>Turnidomenica!D265</f>
        <v>Florian Giaux</v>
      </c>
      <c r="AU16" s="206"/>
      <c r="AV16" s="206"/>
      <c r="AW16" s="206" t="str">
        <f>Turnidomenica!G265</f>
        <v>Axel Donval</v>
      </c>
      <c r="AX16" s="206" t="str">
        <f>Turnidomenica!A305</f>
        <v>Open - 1/16 di finale</v>
      </c>
      <c r="AY16" s="206">
        <f>Turnidomenica!B305</f>
        <v>3</v>
      </c>
      <c r="AZ16" s="206" t="str">
        <f>Turnidomenica!C305</f>
        <v>Enrico Giannarelli</v>
      </c>
      <c r="BA16" s="206" t="str">
        <f>Turnidomenica!D305</f>
        <v>Mauro Salvati</v>
      </c>
      <c r="BB16" s="206"/>
      <c r="BC16" s="206"/>
      <c r="BD16" s="206" t="str">
        <f>Turnidomenica!G305</f>
        <v>Marco Bonciani</v>
      </c>
      <c r="BE16" s="206" t="str">
        <f>Turnidomenica!A347</f>
        <v>Open - 1/8 di finale</v>
      </c>
      <c r="BF16" s="206">
        <f>Turnidomenica!B347</f>
        <v>3</v>
      </c>
      <c r="BG16" s="206" t="str">
        <f>Turnidomenica!C347</f>
        <v>Massimiliano Nastasi</v>
      </c>
      <c r="BH16" s="206" t="str">
        <f>Turnidomenica!D347</f>
        <v>Alex Iorio</v>
      </c>
      <c r="BI16" s="206"/>
      <c r="BJ16" s="206"/>
      <c r="BK16" s="206" t="str">
        <f>Turnidomenica!G347</f>
        <v>Mauro Petrini</v>
      </c>
      <c r="BL16" s="206" t="str">
        <f>Turnidomenica!A389</f>
        <v>Open - Quarti di Finale</v>
      </c>
      <c r="BM16" s="206">
        <f>Turnidomenica!B389</f>
        <v>3</v>
      </c>
      <c r="BN16" s="206" t="str">
        <f>Turnidomenica!C389</f>
        <v>Christian Haas</v>
      </c>
      <c r="BO16" s="206" t="str">
        <f>Turnidomenica!D389</f>
        <v>Jean-Marie Amberny</v>
      </c>
      <c r="BP16" s="206"/>
      <c r="BQ16" s="206"/>
      <c r="BR16" s="206" t="str">
        <f>Turnidomenica!G389</f>
        <v>Alberto Recano</v>
      </c>
      <c r="BS16" s="206" t="str">
        <f>Turnidomenica!A416</f>
        <v>Open - 1/2 Cons.</v>
      </c>
      <c r="BT16" s="206">
        <f>Turnidomenica!B416</f>
        <v>3</v>
      </c>
      <c r="BU16" s="206" t="str">
        <f>Turnidomenica!C416</f>
        <v>Mongi Rouis</v>
      </c>
      <c r="BV16" s="206" t="str">
        <f>Turnidomenica!D416</f>
        <v>Gabriele Casati</v>
      </c>
      <c r="BW16" s="206"/>
      <c r="BX16" s="206"/>
      <c r="BY16" s="206" t="str">
        <f>Turnidomenica!G416</f>
        <v>Claudio Dogali</v>
      </c>
      <c r="BZ16" s="206" t="e">
        <f>Turnidomenica!#REF!</f>
        <v>#REF!</v>
      </c>
      <c r="CA16" s="206" t="e">
        <f>Turnidomenica!#REF!</f>
        <v>#REF!</v>
      </c>
      <c r="CB16" s="206" t="e">
        <f>Turnidomenica!#REF!</f>
        <v>#REF!</v>
      </c>
      <c r="CC16" s="206" t="e">
        <f>Turnidomenica!#REF!</f>
        <v>#REF!</v>
      </c>
      <c r="CD16" s="206"/>
      <c r="CE16" s="206"/>
      <c r="CF16" s="206" t="e">
        <f>Turnidomenica!#REF!</f>
        <v>#REF!</v>
      </c>
    </row>
    <row r="17" spans="1:84" ht="12.75" customHeight="1">
      <c r="A17" s="133"/>
      <c r="B17" s="133"/>
      <c r="C17" s="143"/>
      <c r="D17" s="209" t="s">
        <v>954</v>
      </c>
      <c r="E17" s="210"/>
      <c r="F17" s="210"/>
      <c r="G17" s="205" t="s">
        <v>955</v>
      </c>
      <c r="H17" s="133"/>
      <c r="I17" s="133"/>
      <c r="J17" s="143"/>
      <c r="K17" s="209" t="s">
        <v>954</v>
      </c>
      <c r="L17" s="210"/>
      <c r="M17" s="210"/>
      <c r="N17" s="205" t="s">
        <v>955</v>
      </c>
      <c r="O17" s="133"/>
      <c r="P17" s="133"/>
      <c r="Q17" s="143"/>
      <c r="R17" s="209" t="s">
        <v>954</v>
      </c>
      <c r="S17" s="210"/>
      <c r="T17" s="210"/>
      <c r="U17" s="205" t="s">
        <v>955</v>
      </c>
      <c r="V17" s="133"/>
      <c r="W17" s="133"/>
      <c r="X17" s="143"/>
      <c r="Y17" s="209" t="s">
        <v>954</v>
      </c>
      <c r="Z17" s="210"/>
      <c r="AA17" s="210"/>
      <c r="AB17" s="205" t="s">
        <v>955</v>
      </c>
      <c r="AC17" s="133"/>
      <c r="AD17" s="133"/>
      <c r="AE17" s="143"/>
      <c r="AF17" s="209" t="s">
        <v>954</v>
      </c>
      <c r="AG17" s="210"/>
      <c r="AH17" s="210"/>
      <c r="AI17" s="205" t="s">
        <v>955</v>
      </c>
      <c r="AJ17" s="133"/>
      <c r="AK17" s="133"/>
      <c r="AL17" s="143"/>
      <c r="AM17" s="209" t="s">
        <v>954</v>
      </c>
      <c r="AN17" s="210"/>
      <c r="AO17" s="210"/>
      <c r="AP17" s="205" t="s">
        <v>955</v>
      </c>
      <c r="AQ17" s="133"/>
      <c r="AR17" s="133"/>
      <c r="AS17" s="143"/>
      <c r="AT17" s="209" t="s">
        <v>954</v>
      </c>
      <c r="AU17" s="210"/>
      <c r="AV17" s="210"/>
      <c r="AW17" s="205" t="s">
        <v>955</v>
      </c>
      <c r="AX17" s="133"/>
      <c r="AY17" s="133"/>
      <c r="AZ17" s="143"/>
      <c r="BA17" s="209" t="s">
        <v>954</v>
      </c>
      <c r="BB17" s="210"/>
      <c r="BC17" s="210"/>
      <c r="BD17" s="205" t="s">
        <v>955</v>
      </c>
      <c r="BE17" s="133"/>
      <c r="BF17" s="133"/>
      <c r="BG17" s="143"/>
      <c r="BH17" s="209" t="s">
        <v>954</v>
      </c>
      <c r="BI17" s="210"/>
      <c r="BJ17" s="210"/>
      <c r="BK17" s="205" t="s">
        <v>955</v>
      </c>
      <c r="BL17" s="133"/>
      <c r="BM17" s="133"/>
      <c r="BN17" s="143"/>
      <c r="BO17" s="209" t="s">
        <v>954</v>
      </c>
      <c r="BP17" s="210"/>
      <c r="BQ17" s="210"/>
      <c r="BR17" s="205" t="s">
        <v>955</v>
      </c>
      <c r="BS17" s="133"/>
      <c r="BT17" s="133"/>
      <c r="BU17" s="143"/>
      <c r="BV17" s="209" t="s">
        <v>954</v>
      </c>
      <c r="BW17" s="210"/>
      <c r="BX17" s="210"/>
      <c r="BY17" s="205" t="s">
        <v>955</v>
      </c>
      <c r="BZ17" s="133"/>
      <c r="CA17" s="133"/>
      <c r="CB17" s="143"/>
      <c r="CC17" s="209" t="s">
        <v>954</v>
      </c>
      <c r="CD17" s="210"/>
      <c r="CE17" s="210"/>
      <c r="CF17" s="205" t="s">
        <v>955</v>
      </c>
    </row>
    <row r="18" spans="1:84" ht="12.75" customHeight="1">
      <c r="A18" s="133"/>
      <c r="B18" s="133"/>
      <c r="C18" s="143"/>
      <c r="D18" s="143"/>
      <c r="E18" s="133"/>
      <c r="F18" s="133"/>
      <c r="G18" s="143"/>
      <c r="H18" s="133"/>
      <c r="I18" s="133"/>
      <c r="J18" s="143"/>
      <c r="K18" s="143"/>
      <c r="L18" s="133"/>
      <c r="M18" s="133"/>
      <c r="N18" s="143"/>
      <c r="O18" s="133"/>
      <c r="P18" s="133"/>
      <c r="Q18" s="143"/>
      <c r="R18" s="143"/>
      <c r="S18" s="133"/>
      <c r="T18" s="133"/>
      <c r="U18" s="143"/>
      <c r="V18" s="133"/>
      <c r="W18" s="133"/>
      <c r="X18" s="143"/>
      <c r="Y18" s="143"/>
      <c r="Z18" s="133"/>
      <c r="AA18" s="133"/>
      <c r="AB18" s="143"/>
      <c r="AC18" s="133"/>
      <c r="AD18" s="133"/>
      <c r="AE18" s="143"/>
      <c r="AF18" s="143"/>
      <c r="AG18" s="133"/>
      <c r="AH18" s="133"/>
      <c r="AI18" s="143"/>
      <c r="AJ18" s="133"/>
      <c r="AK18" s="133"/>
      <c r="AL18" s="143"/>
      <c r="AM18" s="143"/>
      <c r="AN18" s="133"/>
      <c r="AO18" s="133"/>
      <c r="AP18" s="143"/>
      <c r="AQ18" s="133"/>
      <c r="AR18" s="133"/>
      <c r="AS18" s="143"/>
      <c r="AT18" s="143"/>
      <c r="AU18" s="133"/>
      <c r="AV18" s="133"/>
      <c r="AW18" s="143"/>
      <c r="AX18" s="133"/>
      <c r="AY18" s="133"/>
      <c r="AZ18" s="143"/>
      <c r="BA18" s="143"/>
      <c r="BB18" s="133"/>
      <c r="BC18" s="133"/>
      <c r="BD18" s="143"/>
      <c r="BE18" s="133"/>
      <c r="BF18" s="133"/>
      <c r="BG18" s="143"/>
      <c r="BH18" s="143"/>
      <c r="BI18" s="133"/>
      <c r="BJ18" s="133"/>
      <c r="BK18" s="143"/>
      <c r="BL18" s="133"/>
      <c r="BM18" s="133"/>
      <c r="BN18" s="143"/>
      <c r="BO18" s="143"/>
      <c r="BP18" s="133"/>
      <c r="BQ18" s="133"/>
      <c r="BR18" s="143"/>
      <c r="BS18" s="133"/>
      <c r="BT18" s="133"/>
      <c r="BU18" s="143"/>
      <c r="BV18" s="143"/>
      <c r="BW18" s="133"/>
      <c r="BX18" s="133"/>
      <c r="BY18" s="143"/>
      <c r="BZ18" s="133"/>
      <c r="CA18" s="133"/>
      <c r="CB18" s="143"/>
      <c r="CC18" s="143"/>
      <c r="CD18" s="133"/>
      <c r="CE18" s="133"/>
      <c r="CF18" s="143"/>
    </row>
    <row r="19" spans="1:84" ht="12.75" customHeight="1">
      <c r="A19" s="328" t="s">
        <v>941</v>
      </c>
      <c r="B19" s="328"/>
      <c r="C19" s="328"/>
      <c r="D19" s="328"/>
      <c r="E19" s="328"/>
      <c r="F19" s="328"/>
      <c r="G19" s="328"/>
      <c r="H19" s="328" t="s">
        <v>941</v>
      </c>
      <c r="I19" s="328"/>
      <c r="J19" s="328"/>
      <c r="K19" s="328"/>
      <c r="L19" s="328"/>
      <c r="M19" s="328"/>
      <c r="N19" s="328"/>
      <c r="O19" s="328" t="s">
        <v>941</v>
      </c>
      <c r="P19" s="328"/>
      <c r="Q19" s="328"/>
      <c r="R19" s="328"/>
      <c r="S19" s="328"/>
      <c r="T19" s="328"/>
      <c r="U19" s="328"/>
      <c r="V19" s="328" t="s">
        <v>941</v>
      </c>
      <c r="W19" s="328"/>
      <c r="X19" s="328"/>
      <c r="Y19" s="328"/>
      <c r="Z19" s="328"/>
      <c r="AA19" s="328"/>
      <c r="AB19" s="328"/>
      <c r="AC19" s="328" t="s">
        <v>941</v>
      </c>
      <c r="AD19" s="328"/>
      <c r="AE19" s="328"/>
      <c r="AF19" s="328"/>
      <c r="AG19" s="328"/>
      <c r="AH19" s="328"/>
      <c r="AI19" s="328"/>
      <c r="AJ19" s="328" t="s">
        <v>941</v>
      </c>
      <c r="AK19" s="328"/>
      <c r="AL19" s="328"/>
      <c r="AM19" s="328"/>
      <c r="AN19" s="328"/>
      <c r="AO19" s="328"/>
      <c r="AP19" s="328"/>
      <c r="AQ19" s="328" t="s">
        <v>941</v>
      </c>
      <c r="AR19" s="328"/>
      <c r="AS19" s="328"/>
      <c r="AT19" s="328"/>
      <c r="AU19" s="328"/>
      <c r="AV19" s="328"/>
      <c r="AW19" s="328"/>
      <c r="AX19" s="328" t="s">
        <v>941</v>
      </c>
      <c r="AY19" s="328"/>
      <c r="AZ19" s="328"/>
      <c r="BA19" s="328"/>
      <c r="BB19" s="328"/>
      <c r="BC19" s="328"/>
      <c r="BD19" s="328"/>
      <c r="BE19" s="328" t="s">
        <v>941</v>
      </c>
      <c r="BF19" s="328"/>
      <c r="BG19" s="328"/>
      <c r="BH19" s="328"/>
      <c r="BI19" s="328"/>
      <c r="BJ19" s="328"/>
      <c r="BK19" s="328"/>
      <c r="BL19" s="328" t="s">
        <v>941</v>
      </c>
      <c r="BM19" s="328"/>
      <c r="BN19" s="328"/>
      <c r="BO19" s="328"/>
      <c r="BP19" s="328"/>
      <c r="BQ19" s="328"/>
      <c r="BR19" s="328"/>
      <c r="BS19" s="328" t="s">
        <v>941</v>
      </c>
      <c r="BT19" s="328"/>
      <c r="BU19" s="328"/>
      <c r="BV19" s="328"/>
      <c r="BW19" s="328"/>
      <c r="BX19" s="328"/>
      <c r="BY19" s="328"/>
      <c r="BZ19" s="328" t="s">
        <v>941</v>
      </c>
      <c r="CA19" s="328"/>
      <c r="CB19" s="328"/>
      <c r="CC19" s="328"/>
      <c r="CD19" s="328"/>
      <c r="CE19" s="328"/>
      <c r="CF19" s="328"/>
    </row>
    <row r="20" spans="1:84" ht="12.75" customHeight="1">
      <c r="A20" s="329" t="s">
        <v>942</v>
      </c>
      <c r="B20" s="329"/>
      <c r="C20" s="329"/>
      <c r="D20" s="329"/>
      <c r="E20" s="329"/>
      <c r="F20" s="329"/>
      <c r="G20" s="329"/>
      <c r="H20" s="329" t="s">
        <v>943</v>
      </c>
      <c r="I20" s="329"/>
      <c r="J20" s="329"/>
      <c r="K20" s="329"/>
      <c r="L20" s="329"/>
      <c r="M20" s="329"/>
      <c r="N20" s="329"/>
      <c r="O20" s="329" t="s">
        <v>944</v>
      </c>
      <c r="P20" s="329"/>
      <c r="Q20" s="329"/>
      <c r="R20" s="329"/>
      <c r="S20" s="329"/>
      <c r="T20" s="329"/>
      <c r="U20" s="329"/>
      <c r="V20" s="329" t="s">
        <v>945</v>
      </c>
      <c r="W20" s="329"/>
      <c r="X20" s="329"/>
      <c r="Y20" s="329"/>
      <c r="Z20" s="329"/>
      <c r="AA20" s="329"/>
      <c r="AB20" s="329"/>
      <c r="AC20" s="329" t="s">
        <v>946</v>
      </c>
      <c r="AD20" s="329"/>
      <c r="AE20" s="329"/>
      <c r="AF20" s="329"/>
      <c r="AG20" s="329"/>
      <c r="AH20" s="329"/>
      <c r="AI20" s="329"/>
      <c r="AJ20" s="329" t="s">
        <v>947</v>
      </c>
      <c r="AK20" s="329"/>
      <c r="AL20" s="329"/>
      <c r="AM20" s="329"/>
      <c r="AN20" s="329"/>
      <c r="AO20" s="329"/>
      <c r="AP20" s="329"/>
      <c r="AQ20" s="329" t="s">
        <v>948</v>
      </c>
      <c r="AR20" s="329"/>
      <c r="AS20" s="329"/>
      <c r="AT20" s="329"/>
      <c r="AU20" s="329"/>
      <c r="AV20" s="329"/>
      <c r="AW20" s="329"/>
      <c r="AX20" s="329" t="s">
        <v>949</v>
      </c>
      <c r="AY20" s="329"/>
      <c r="AZ20" s="329"/>
      <c r="BA20" s="329"/>
      <c r="BB20" s="329"/>
      <c r="BC20" s="329"/>
      <c r="BD20" s="329"/>
      <c r="BE20" s="329" t="s">
        <v>950</v>
      </c>
      <c r="BF20" s="329"/>
      <c r="BG20" s="329"/>
      <c r="BH20" s="329"/>
      <c r="BI20" s="329"/>
      <c r="BJ20" s="329"/>
      <c r="BK20" s="329"/>
      <c r="BL20" s="329" t="s">
        <v>951</v>
      </c>
      <c r="BM20" s="329"/>
      <c r="BN20" s="329"/>
      <c r="BO20" s="329"/>
      <c r="BP20" s="329"/>
      <c r="BQ20" s="329"/>
      <c r="BR20" s="329"/>
      <c r="BS20" s="329" t="s">
        <v>952</v>
      </c>
      <c r="BT20" s="329"/>
      <c r="BU20" s="329"/>
      <c r="BV20" s="329"/>
      <c r="BW20" s="329"/>
      <c r="BX20" s="329"/>
      <c r="BY20" s="329"/>
      <c r="BZ20" s="329" t="s">
        <v>953</v>
      </c>
      <c r="CA20" s="329"/>
      <c r="CB20" s="329"/>
      <c r="CC20" s="329"/>
      <c r="CD20" s="329"/>
      <c r="CE20" s="329"/>
      <c r="CF20" s="329"/>
    </row>
    <row r="21" spans="1:84" ht="12.75" customHeight="1">
      <c r="A21" s="277" t="s">
        <v>784</v>
      </c>
      <c r="B21" s="277" t="s">
        <v>785</v>
      </c>
      <c r="C21" s="277" t="s">
        <v>764</v>
      </c>
      <c r="D21" s="277" t="s">
        <v>765</v>
      </c>
      <c r="E21" s="330" t="s">
        <v>543</v>
      </c>
      <c r="F21" s="330"/>
      <c r="G21" s="277" t="s">
        <v>544</v>
      </c>
      <c r="H21" s="277" t="s">
        <v>784</v>
      </c>
      <c r="I21" s="277" t="s">
        <v>785</v>
      </c>
      <c r="J21" s="277" t="s">
        <v>764</v>
      </c>
      <c r="K21" s="277" t="s">
        <v>765</v>
      </c>
      <c r="L21" s="330" t="s">
        <v>543</v>
      </c>
      <c r="M21" s="330"/>
      <c r="N21" s="277" t="s">
        <v>544</v>
      </c>
      <c r="O21" s="277" t="s">
        <v>784</v>
      </c>
      <c r="P21" s="277" t="s">
        <v>785</v>
      </c>
      <c r="Q21" s="277" t="s">
        <v>764</v>
      </c>
      <c r="R21" s="277" t="s">
        <v>765</v>
      </c>
      <c r="S21" s="330" t="s">
        <v>543</v>
      </c>
      <c r="T21" s="330"/>
      <c r="U21" s="277" t="s">
        <v>544</v>
      </c>
      <c r="V21" s="277" t="s">
        <v>784</v>
      </c>
      <c r="W21" s="277" t="s">
        <v>785</v>
      </c>
      <c r="X21" s="277" t="s">
        <v>764</v>
      </c>
      <c r="Y21" s="277" t="s">
        <v>765</v>
      </c>
      <c r="Z21" s="330" t="s">
        <v>543</v>
      </c>
      <c r="AA21" s="330"/>
      <c r="AB21" s="277" t="s">
        <v>544</v>
      </c>
      <c r="AC21" s="277" t="s">
        <v>784</v>
      </c>
      <c r="AD21" s="277" t="s">
        <v>785</v>
      </c>
      <c r="AE21" s="277" t="s">
        <v>764</v>
      </c>
      <c r="AF21" s="277" t="s">
        <v>765</v>
      </c>
      <c r="AG21" s="330" t="s">
        <v>543</v>
      </c>
      <c r="AH21" s="330"/>
      <c r="AI21" s="277" t="s">
        <v>544</v>
      </c>
      <c r="AJ21" s="277" t="s">
        <v>784</v>
      </c>
      <c r="AK21" s="277" t="s">
        <v>785</v>
      </c>
      <c r="AL21" s="277" t="s">
        <v>764</v>
      </c>
      <c r="AM21" s="277" t="s">
        <v>765</v>
      </c>
      <c r="AN21" s="330" t="s">
        <v>543</v>
      </c>
      <c r="AO21" s="330"/>
      <c r="AP21" s="277" t="s">
        <v>544</v>
      </c>
      <c r="AQ21" s="277" t="s">
        <v>784</v>
      </c>
      <c r="AR21" s="277" t="s">
        <v>785</v>
      </c>
      <c r="AS21" s="277" t="s">
        <v>764</v>
      </c>
      <c r="AT21" s="277" t="s">
        <v>765</v>
      </c>
      <c r="AU21" s="330" t="s">
        <v>543</v>
      </c>
      <c r="AV21" s="330"/>
      <c r="AW21" s="277" t="s">
        <v>544</v>
      </c>
      <c r="AX21" s="277" t="s">
        <v>784</v>
      </c>
      <c r="AY21" s="277" t="s">
        <v>785</v>
      </c>
      <c r="AZ21" s="277" t="s">
        <v>764</v>
      </c>
      <c r="BA21" s="277" t="s">
        <v>765</v>
      </c>
      <c r="BB21" s="330" t="s">
        <v>543</v>
      </c>
      <c r="BC21" s="330"/>
      <c r="BD21" s="277" t="s">
        <v>544</v>
      </c>
      <c r="BE21" s="277" t="s">
        <v>784</v>
      </c>
      <c r="BF21" s="277" t="s">
        <v>785</v>
      </c>
      <c r="BG21" s="277" t="s">
        <v>764</v>
      </c>
      <c r="BH21" s="277" t="s">
        <v>765</v>
      </c>
      <c r="BI21" s="330" t="s">
        <v>543</v>
      </c>
      <c r="BJ21" s="330"/>
      <c r="BK21" s="277" t="s">
        <v>544</v>
      </c>
      <c r="BL21" s="277" t="s">
        <v>784</v>
      </c>
      <c r="BM21" s="277" t="s">
        <v>785</v>
      </c>
      <c r="BN21" s="277" t="s">
        <v>764</v>
      </c>
      <c r="BO21" s="277" t="s">
        <v>765</v>
      </c>
      <c r="BP21" s="330" t="s">
        <v>543</v>
      </c>
      <c r="BQ21" s="330"/>
      <c r="BR21" s="277" t="s">
        <v>544</v>
      </c>
      <c r="BS21" s="277" t="s">
        <v>784</v>
      </c>
      <c r="BT21" s="277" t="s">
        <v>785</v>
      </c>
      <c r="BU21" s="277" t="s">
        <v>764</v>
      </c>
      <c r="BV21" s="277" t="s">
        <v>765</v>
      </c>
      <c r="BW21" s="330" t="s">
        <v>543</v>
      </c>
      <c r="BX21" s="330"/>
      <c r="BY21" s="277" t="s">
        <v>544</v>
      </c>
      <c r="BZ21" s="277" t="s">
        <v>784</v>
      </c>
      <c r="CA21" s="277" t="s">
        <v>785</v>
      </c>
      <c r="CB21" s="277" t="s">
        <v>764</v>
      </c>
      <c r="CC21" s="277" t="s">
        <v>765</v>
      </c>
      <c r="CD21" s="330" t="s">
        <v>543</v>
      </c>
      <c r="CE21" s="330"/>
      <c r="CF21" s="277" t="s">
        <v>544</v>
      </c>
    </row>
    <row r="22" spans="1:84" ht="12.75" customHeight="1">
      <c r="A22" s="206" t="str">
        <f>Turnidomenica!A56</f>
        <v>Open - Girone 2</v>
      </c>
      <c r="B22" s="206">
        <f>Turnidomenica!B56</f>
        <v>4</v>
      </c>
      <c r="C22" s="206" t="str">
        <f>Turnidomenica!C56</f>
        <v>Raphael Pommier</v>
      </c>
      <c r="D22" s="206" t="str">
        <f>Turnidomenica!D56</f>
        <v>Paolo Bernardini</v>
      </c>
      <c r="E22" s="206"/>
      <c r="F22" s="206"/>
      <c r="G22" s="206" t="str">
        <f>Turnidomenica!G56</f>
        <v>Florian Giaux</v>
      </c>
      <c r="H22" s="206" t="str">
        <f>Turnidomenica!A14</f>
        <v>Open - Girone 11</v>
      </c>
      <c r="I22" s="206">
        <f>Turnidomenica!B14</f>
        <v>4</v>
      </c>
      <c r="J22" s="206" t="str">
        <f>Turnidomenica!C14</f>
        <v>Maurizio Jon Scotta</v>
      </c>
      <c r="K22" s="206" t="str">
        <f>Turnidomenica!D14</f>
        <v>Emanuele Funaro</v>
      </c>
      <c r="L22" s="206"/>
      <c r="M22" s="206"/>
      <c r="N22" s="206" t="str">
        <f>Turnidomenica!G14</f>
        <v>Luca Converti</v>
      </c>
      <c r="O22" s="206" t="str">
        <f>Turnidomenica!A140</f>
        <v>Open - Girone 2</v>
      </c>
      <c r="P22" s="206">
        <f>Turnidomenica!B140</f>
        <v>4</v>
      </c>
      <c r="Q22" s="206" t="str">
        <f>Turnidomenica!C140</f>
        <v>Mauro Petrini</v>
      </c>
      <c r="R22" s="206" t="str">
        <f>Turnidomenica!D140</f>
        <v>Paolo Bernardini</v>
      </c>
      <c r="S22" s="206"/>
      <c r="T22" s="206"/>
      <c r="U22" s="206" t="str">
        <f>Turnidomenica!G140</f>
        <v>Francesco Gori</v>
      </c>
      <c r="V22" s="206" t="str">
        <f>Turnidomenica!A98</f>
        <v>Open - Girone 11</v>
      </c>
      <c r="W22" s="206">
        <f>Turnidomenica!B98</f>
        <v>4</v>
      </c>
      <c r="X22" s="206" t="str">
        <f>Turnidomenica!C98</f>
        <v>Ismaele Caurla</v>
      </c>
      <c r="Y22" s="206" t="str">
        <f>Turnidomenica!D98</f>
        <v>Emanuele Funaro</v>
      </c>
      <c r="Z22" s="206"/>
      <c r="AA22" s="206"/>
      <c r="AB22" s="206" t="str">
        <f>Open!N254</f>
        <v>Gianfranco Mastrantuono</v>
      </c>
      <c r="AC22" s="206" t="str">
        <f>Turnidomenica!A224</f>
        <v>Open - Girone 2</v>
      </c>
      <c r="AD22" s="206">
        <f>Turnidomenica!B224</f>
        <v>4</v>
      </c>
      <c r="AE22" s="206" t="str">
        <f>Turnidomenica!C224</f>
        <v>Raphael Pommier</v>
      </c>
      <c r="AF22" s="206" t="str">
        <f>Turnidomenica!D224</f>
        <v>Mauro Petrini</v>
      </c>
      <c r="AG22" s="206"/>
      <c r="AH22" s="206"/>
      <c r="AI22" s="206" t="str">
        <f>Turnidomenica!G224</f>
        <v>Marco Midoro</v>
      </c>
      <c r="AJ22" s="206" t="str">
        <f>Turnidomenica!A182</f>
        <v>Open - Girone 11</v>
      </c>
      <c r="AK22" s="206">
        <f>Turnidomenica!B182</f>
        <v>4</v>
      </c>
      <c r="AL22" s="206" t="str">
        <f>Turnidomenica!C182</f>
        <v>Maurizio Jon Scotta</v>
      </c>
      <c r="AM22" s="206" t="str">
        <f>Turnidomenica!D182</f>
        <v>Ismaele Caurla</v>
      </c>
      <c r="AN22" s="206"/>
      <c r="AO22" s="206"/>
      <c r="AP22" s="206" t="str">
        <f>Turnidomenica!G182</f>
        <v>Alessio Tacchia</v>
      </c>
      <c r="AQ22" s="206" t="str">
        <f>Turnidomenica!A266</f>
        <v>Open - Barrages</v>
      </c>
      <c r="AR22" s="206">
        <f>Turnidomenica!B266</f>
        <v>4</v>
      </c>
      <c r="AS22" s="206" t="str">
        <f>Turnidomenica!C266</f>
        <v>Maurizio Jon Scotta</v>
      </c>
      <c r="AT22" s="206" t="str">
        <f>Turnidomenica!D266</f>
        <v>Rosario Ifrigerio</v>
      </c>
      <c r="AU22" s="206"/>
      <c r="AV22" s="206"/>
      <c r="AW22" s="206" t="str">
        <f>Turnidomenica!G266</f>
        <v>Juan Noguera</v>
      </c>
      <c r="AX22" s="206" t="str">
        <f>Turnidomenica!A306</f>
        <v>Open - 1/16 di finale</v>
      </c>
      <c r="AY22" s="206">
        <f>Turnidomenica!B306</f>
        <v>4</v>
      </c>
      <c r="AZ22" s="206" t="str">
        <f>Turnidomenica!C306</f>
        <v>Emanuele Licheri</v>
      </c>
      <c r="BA22" s="206" t="str">
        <f>Turnidomenica!D306</f>
        <v>Justin Leroy</v>
      </c>
      <c r="BB22" s="206"/>
      <c r="BC22" s="206"/>
      <c r="BD22" s="206" t="str">
        <f>Turnidomenica!G306</f>
        <v>Florian Giaux</v>
      </c>
      <c r="BE22" s="206" t="str">
        <f>Turnidomenica!A348</f>
        <v>Open - 1/8 di finale</v>
      </c>
      <c r="BF22" s="206">
        <f>Turnidomenica!B348</f>
        <v>4</v>
      </c>
      <c r="BG22" s="206" t="str">
        <f>Turnidomenica!C348</f>
        <v>Luca Zambello</v>
      </c>
      <c r="BH22" s="206" t="str">
        <f>Turnidomenica!D348</f>
        <v>Saverio Bari</v>
      </c>
      <c r="BI22" s="206"/>
      <c r="BJ22" s="206"/>
      <c r="BK22" s="206" t="str">
        <f>Turnidomenica!G348</f>
        <v>Bjorn Kegenbein</v>
      </c>
      <c r="BL22" s="206" t="str">
        <f>Turnidomenica!A390</f>
        <v>Open - Quarti di Finale</v>
      </c>
      <c r="BM22" s="206">
        <f>Turnidomenica!B390</f>
        <v>4</v>
      </c>
      <c r="BN22" s="206" t="str">
        <f>Turnidomenica!C390</f>
        <v>Simone Bertelli</v>
      </c>
      <c r="BO22" s="206" t="str">
        <f>Turnidomenica!D390</f>
        <v>Luca Battista</v>
      </c>
      <c r="BP22" s="206"/>
      <c r="BQ22" s="206"/>
      <c r="BR22" s="206" t="str">
        <f>Turnidomenica!G390</f>
        <v>Alex Iorio</v>
      </c>
      <c r="BS22" s="206" t="str">
        <f>Turnidomenica!A417</f>
        <v>Open - 1/2 Cons.</v>
      </c>
      <c r="BT22" s="206">
        <f>Turnidomenica!B417</f>
        <v>4</v>
      </c>
      <c r="BU22" s="206" t="str">
        <f>Turnidomenica!C417</f>
        <v>Pier Luigi Signoretti</v>
      </c>
      <c r="BV22" s="206" t="str">
        <f>Turnidomenica!D417</f>
        <v>Michael Stolzenberg</v>
      </c>
      <c r="BW22" s="206"/>
      <c r="BX22" s="206"/>
      <c r="BY22" s="206" t="str">
        <f>Turnidomenica!G417</f>
        <v>Filippo Filippella</v>
      </c>
      <c r="BZ22" s="206" t="e">
        <f>Turnidomenica!#REF!</f>
        <v>#REF!</v>
      </c>
      <c r="CA22" s="206" t="e">
        <f>Turnidomenica!#REF!</f>
        <v>#REF!</v>
      </c>
      <c r="CB22" s="206" t="e">
        <f>Turnidomenica!#REF!</f>
        <v>#REF!</v>
      </c>
      <c r="CC22" s="206" t="e">
        <f>Turnidomenica!#REF!</f>
        <v>#REF!</v>
      </c>
      <c r="CD22" s="206"/>
      <c r="CE22" s="206"/>
      <c r="CF22" s="206" t="e">
        <f>Turnidomenica!#REF!</f>
        <v>#REF!</v>
      </c>
    </row>
    <row r="23" spans="1:84" ht="12.75" customHeight="1">
      <c r="A23" s="133"/>
      <c r="B23" s="133"/>
      <c r="C23" s="143"/>
      <c r="D23" s="209" t="s">
        <v>954</v>
      </c>
      <c r="E23" s="210"/>
      <c r="F23" s="210"/>
      <c r="G23" s="205" t="s">
        <v>955</v>
      </c>
      <c r="H23" s="133"/>
      <c r="I23" s="133"/>
      <c r="J23" s="143"/>
      <c r="K23" s="209" t="s">
        <v>954</v>
      </c>
      <c r="L23" s="210"/>
      <c r="M23" s="210"/>
      <c r="N23" s="205" t="s">
        <v>955</v>
      </c>
      <c r="O23" s="133"/>
      <c r="P23" s="133"/>
      <c r="Q23" s="143"/>
      <c r="R23" s="209" t="s">
        <v>954</v>
      </c>
      <c r="S23" s="210"/>
      <c r="T23" s="210"/>
      <c r="U23" s="205" t="s">
        <v>955</v>
      </c>
      <c r="V23" s="133"/>
      <c r="W23" s="133"/>
      <c r="X23" s="143"/>
      <c r="Y23" s="209" t="s">
        <v>954</v>
      </c>
      <c r="Z23" s="210"/>
      <c r="AA23" s="210"/>
      <c r="AB23" s="205" t="s">
        <v>955</v>
      </c>
      <c r="AC23" s="133"/>
      <c r="AD23" s="133"/>
      <c r="AE23" s="143"/>
      <c r="AF23" s="209" t="s">
        <v>954</v>
      </c>
      <c r="AG23" s="210"/>
      <c r="AH23" s="210"/>
      <c r="AI23" s="205" t="s">
        <v>955</v>
      </c>
      <c r="AJ23" s="133"/>
      <c r="AK23" s="133"/>
      <c r="AL23" s="143"/>
      <c r="AM23" s="209" t="s">
        <v>954</v>
      </c>
      <c r="AN23" s="210"/>
      <c r="AO23" s="210"/>
      <c r="AP23" s="205" t="s">
        <v>955</v>
      </c>
      <c r="AQ23" s="133"/>
      <c r="AR23" s="133"/>
      <c r="AS23" s="143"/>
      <c r="AT23" s="209" t="s">
        <v>954</v>
      </c>
      <c r="AU23" s="210"/>
      <c r="AV23" s="210"/>
      <c r="AW23" s="205" t="s">
        <v>955</v>
      </c>
      <c r="AX23" s="133"/>
      <c r="AY23" s="133"/>
      <c r="AZ23" s="143"/>
      <c r="BA23" s="209" t="s">
        <v>954</v>
      </c>
      <c r="BB23" s="210"/>
      <c r="BC23" s="210"/>
      <c r="BD23" s="205" t="s">
        <v>955</v>
      </c>
      <c r="BE23" s="133"/>
      <c r="BF23" s="133"/>
      <c r="BG23" s="143"/>
      <c r="BH23" s="209" t="s">
        <v>954</v>
      </c>
      <c r="BI23" s="210"/>
      <c r="BJ23" s="210"/>
      <c r="BK23" s="205" t="s">
        <v>955</v>
      </c>
      <c r="BL23" s="133"/>
      <c r="BM23" s="133"/>
      <c r="BN23" s="143"/>
      <c r="BO23" s="209" t="s">
        <v>954</v>
      </c>
      <c r="BP23" s="210"/>
      <c r="BQ23" s="210"/>
      <c r="BR23" s="205" t="s">
        <v>955</v>
      </c>
      <c r="BS23" s="133"/>
      <c r="BT23" s="133"/>
      <c r="BU23" s="143"/>
      <c r="BV23" s="209" t="s">
        <v>954</v>
      </c>
      <c r="BW23" s="210"/>
      <c r="BX23" s="210"/>
      <c r="BY23" s="205" t="s">
        <v>955</v>
      </c>
      <c r="BZ23" s="133"/>
      <c r="CA23" s="133"/>
      <c r="CB23" s="143"/>
      <c r="CC23" s="209" t="s">
        <v>954</v>
      </c>
      <c r="CD23" s="210"/>
      <c r="CE23" s="210"/>
      <c r="CF23" s="205" t="s">
        <v>955</v>
      </c>
    </row>
    <row r="24" spans="1:84" ht="12.75" customHeight="1">
      <c r="A24" s="133"/>
      <c r="B24" s="133"/>
      <c r="C24" s="143"/>
      <c r="D24" s="143"/>
      <c r="E24" s="133"/>
      <c r="F24" s="133"/>
      <c r="G24" s="143"/>
      <c r="H24" s="133"/>
      <c r="I24" s="133"/>
      <c r="J24" s="143"/>
      <c r="K24" s="143"/>
      <c r="L24" s="133"/>
      <c r="M24" s="133"/>
      <c r="N24" s="143"/>
      <c r="O24" s="133"/>
      <c r="P24" s="133"/>
      <c r="Q24" s="143"/>
      <c r="R24" s="143"/>
      <c r="S24" s="133"/>
      <c r="T24" s="133"/>
      <c r="U24" s="143"/>
      <c r="V24" s="133"/>
      <c r="W24" s="133"/>
      <c r="X24" s="143"/>
      <c r="Y24" s="143"/>
      <c r="Z24" s="133"/>
      <c r="AA24" s="133"/>
      <c r="AB24" s="143"/>
      <c r="AC24" s="133"/>
      <c r="AD24" s="133"/>
      <c r="AE24" s="143"/>
      <c r="AF24" s="143"/>
      <c r="AG24" s="133"/>
      <c r="AH24" s="133"/>
      <c r="AI24" s="143"/>
      <c r="AJ24" s="133"/>
      <c r="AK24" s="133"/>
      <c r="AL24" s="143"/>
      <c r="AM24" s="143"/>
      <c r="AN24" s="133"/>
      <c r="AO24" s="133"/>
      <c r="AP24" s="143"/>
      <c r="AQ24" s="133"/>
      <c r="AR24" s="133"/>
      <c r="AS24" s="143"/>
      <c r="AT24" s="143"/>
      <c r="AU24" s="133"/>
      <c r="AV24" s="133"/>
      <c r="AW24" s="143"/>
      <c r="AX24" s="133"/>
      <c r="AY24" s="133"/>
      <c r="AZ24" s="143"/>
      <c r="BA24" s="143"/>
      <c r="BB24" s="133"/>
      <c r="BC24" s="133"/>
      <c r="BD24" s="143"/>
      <c r="BE24" s="133"/>
      <c r="BF24" s="133"/>
      <c r="BG24" s="143"/>
      <c r="BH24" s="143"/>
      <c r="BI24" s="133"/>
      <c r="BJ24" s="133"/>
      <c r="BK24" s="143"/>
      <c r="BL24" s="133"/>
      <c r="BM24" s="133"/>
      <c r="BN24" s="143"/>
      <c r="BO24" s="143"/>
      <c r="BP24" s="133"/>
      <c r="BQ24" s="133"/>
      <c r="BR24" s="143"/>
      <c r="BS24" s="133"/>
      <c r="BT24" s="133"/>
      <c r="BU24" s="143"/>
      <c r="BV24" s="143"/>
      <c r="BW24" s="133"/>
      <c r="BX24" s="133"/>
      <c r="BY24" s="143"/>
      <c r="BZ24" s="133"/>
      <c r="CA24" s="133"/>
      <c r="CB24" s="143"/>
      <c r="CC24" s="143"/>
      <c r="CD24" s="133"/>
      <c r="CE24" s="133"/>
      <c r="CF24" s="143"/>
    </row>
    <row r="25" spans="1:84" ht="12.75" customHeight="1">
      <c r="A25" s="328" t="s">
        <v>941</v>
      </c>
      <c r="B25" s="328"/>
      <c r="C25" s="328"/>
      <c r="D25" s="328"/>
      <c r="E25" s="328"/>
      <c r="F25" s="328"/>
      <c r="G25" s="328"/>
      <c r="H25" s="328" t="s">
        <v>941</v>
      </c>
      <c r="I25" s="328"/>
      <c r="J25" s="328"/>
      <c r="K25" s="328"/>
      <c r="L25" s="328"/>
      <c r="M25" s="328"/>
      <c r="N25" s="328"/>
      <c r="O25" s="328" t="s">
        <v>941</v>
      </c>
      <c r="P25" s="328"/>
      <c r="Q25" s="328"/>
      <c r="R25" s="328"/>
      <c r="S25" s="328"/>
      <c r="T25" s="328"/>
      <c r="U25" s="328"/>
      <c r="V25" s="328" t="s">
        <v>941</v>
      </c>
      <c r="W25" s="328"/>
      <c r="X25" s="328"/>
      <c r="Y25" s="328"/>
      <c r="Z25" s="328"/>
      <c r="AA25" s="328"/>
      <c r="AB25" s="328"/>
      <c r="AC25" s="328" t="s">
        <v>941</v>
      </c>
      <c r="AD25" s="328"/>
      <c r="AE25" s="328"/>
      <c r="AF25" s="328"/>
      <c r="AG25" s="328"/>
      <c r="AH25" s="328"/>
      <c r="AI25" s="328"/>
      <c r="AJ25" s="328" t="s">
        <v>941</v>
      </c>
      <c r="AK25" s="328"/>
      <c r="AL25" s="328"/>
      <c r="AM25" s="328"/>
      <c r="AN25" s="328"/>
      <c r="AO25" s="328"/>
      <c r="AP25" s="328"/>
      <c r="AQ25" s="328" t="s">
        <v>941</v>
      </c>
      <c r="AR25" s="328"/>
      <c r="AS25" s="328"/>
      <c r="AT25" s="328"/>
      <c r="AU25" s="328"/>
      <c r="AV25" s="328"/>
      <c r="AW25" s="328"/>
      <c r="AX25" s="328" t="s">
        <v>941</v>
      </c>
      <c r="AY25" s="328"/>
      <c r="AZ25" s="328"/>
      <c r="BA25" s="328"/>
      <c r="BB25" s="328"/>
      <c r="BC25" s="328"/>
      <c r="BD25" s="328"/>
      <c r="BE25" s="328" t="s">
        <v>941</v>
      </c>
      <c r="BF25" s="328"/>
      <c r="BG25" s="328"/>
      <c r="BH25" s="328"/>
      <c r="BI25" s="328"/>
      <c r="BJ25" s="328"/>
      <c r="BK25" s="328"/>
      <c r="BL25" s="328" t="s">
        <v>941</v>
      </c>
      <c r="BM25" s="328"/>
      <c r="BN25" s="328"/>
      <c r="BO25" s="328"/>
      <c r="BP25" s="328"/>
      <c r="BQ25" s="328"/>
      <c r="BR25" s="328"/>
      <c r="BS25" s="328" t="s">
        <v>941</v>
      </c>
      <c r="BT25" s="328"/>
      <c r="BU25" s="328"/>
      <c r="BV25" s="328"/>
      <c r="BW25" s="328"/>
      <c r="BX25" s="328"/>
      <c r="BY25" s="328"/>
      <c r="BZ25" s="328" t="s">
        <v>941</v>
      </c>
      <c r="CA25" s="328"/>
      <c r="CB25" s="328"/>
      <c r="CC25" s="328"/>
      <c r="CD25" s="328"/>
      <c r="CE25" s="328"/>
      <c r="CF25" s="328"/>
    </row>
    <row r="26" spans="1:84" ht="12.75" customHeight="1">
      <c r="A26" s="329" t="s">
        <v>942</v>
      </c>
      <c r="B26" s="329"/>
      <c r="C26" s="329"/>
      <c r="D26" s="329"/>
      <c r="E26" s="329"/>
      <c r="F26" s="329"/>
      <c r="G26" s="329"/>
      <c r="H26" s="329" t="s">
        <v>943</v>
      </c>
      <c r="I26" s="329"/>
      <c r="J26" s="329"/>
      <c r="K26" s="329"/>
      <c r="L26" s="329"/>
      <c r="M26" s="329"/>
      <c r="N26" s="329"/>
      <c r="O26" s="329" t="s">
        <v>944</v>
      </c>
      <c r="P26" s="329"/>
      <c r="Q26" s="329"/>
      <c r="R26" s="329"/>
      <c r="S26" s="329"/>
      <c r="T26" s="329"/>
      <c r="U26" s="329"/>
      <c r="V26" s="329" t="s">
        <v>945</v>
      </c>
      <c r="W26" s="329"/>
      <c r="X26" s="329"/>
      <c r="Y26" s="329"/>
      <c r="Z26" s="329"/>
      <c r="AA26" s="329"/>
      <c r="AB26" s="329"/>
      <c r="AC26" s="329" t="s">
        <v>946</v>
      </c>
      <c r="AD26" s="329"/>
      <c r="AE26" s="329"/>
      <c r="AF26" s="329"/>
      <c r="AG26" s="329"/>
      <c r="AH26" s="329"/>
      <c r="AI26" s="329"/>
      <c r="AJ26" s="329" t="s">
        <v>947</v>
      </c>
      <c r="AK26" s="329"/>
      <c r="AL26" s="329"/>
      <c r="AM26" s="329"/>
      <c r="AN26" s="329"/>
      <c r="AO26" s="329"/>
      <c r="AP26" s="329"/>
      <c r="AQ26" s="329" t="s">
        <v>948</v>
      </c>
      <c r="AR26" s="329"/>
      <c r="AS26" s="329"/>
      <c r="AT26" s="329"/>
      <c r="AU26" s="329"/>
      <c r="AV26" s="329"/>
      <c r="AW26" s="329"/>
      <c r="AX26" s="329" t="s">
        <v>949</v>
      </c>
      <c r="AY26" s="329"/>
      <c r="AZ26" s="329"/>
      <c r="BA26" s="329"/>
      <c r="BB26" s="329"/>
      <c r="BC26" s="329"/>
      <c r="BD26" s="329"/>
      <c r="BE26" s="329" t="s">
        <v>950</v>
      </c>
      <c r="BF26" s="329"/>
      <c r="BG26" s="329"/>
      <c r="BH26" s="329"/>
      <c r="BI26" s="329"/>
      <c r="BJ26" s="329"/>
      <c r="BK26" s="329"/>
      <c r="BL26" s="329" t="s">
        <v>951</v>
      </c>
      <c r="BM26" s="329"/>
      <c r="BN26" s="329"/>
      <c r="BO26" s="329"/>
      <c r="BP26" s="329"/>
      <c r="BQ26" s="329"/>
      <c r="BR26" s="329"/>
      <c r="BS26" s="329" t="s">
        <v>952</v>
      </c>
      <c r="BT26" s="329"/>
      <c r="BU26" s="329"/>
      <c r="BV26" s="329"/>
      <c r="BW26" s="329"/>
      <c r="BX26" s="329"/>
      <c r="BY26" s="329"/>
      <c r="BZ26" s="333"/>
      <c r="CA26" s="334"/>
      <c r="CB26" s="334"/>
      <c r="CC26" s="334"/>
      <c r="CD26" s="334"/>
      <c r="CE26" s="334"/>
      <c r="CF26" s="335"/>
    </row>
    <row r="27" spans="1:84" ht="12.75" customHeight="1">
      <c r="A27" s="277" t="s">
        <v>784</v>
      </c>
      <c r="B27" s="277" t="s">
        <v>785</v>
      </c>
      <c r="C27" s="277" t="s">
        <v>764</v>
      </c>
      <c r="D27" s="277" t="s">
        <v>765</v>
      </c>
      <c r="E27" s="330" t="s">
        <v>543</v>
      </c>
      <c r="F27" s="330"/>
      <c r="G27" s="277" t="s">
        <v>544</v>
      </c>
      <c r="H27" s="277" t="s">
        <v>784</v>
      </c>
      <c r="I27" s="277" t="s">
        <v>785</v>
      </c>
      <c r="J27" s="277" t="s">
        <v>764</v>
      </c>
      <c r="K27" s="277" t="s">
        <v>765</v>
      </c>
      <c r="L27" s="330" t="s">
        <v>543</v>
      </c>
      <c r="M27" s="330"/>
      <c r="N27" s="277" t="s">
        <v>544</v>
      </c>
      <c r="O27" s="277" t="s">
        <v>784</v>
      </c>
      <c r="P27" s="277" t="s">
        <v>785</v>
      </c>
      <c r="Q27" s="277" t="s">
        <v>764</v>
      </c>
      <c r="R27" s="277" t="s">
        <v>765</v>
      </c>
      <c r="S27" s="330" t="s">
        <v>543</v>
      </c>
      <c r="T27" s="330"/>
      <c r="U27" s="277" t="s">
        <v>544</v>
      </c>
      <c r="V27" s="277" t="s">
        <v>784</v>
      </c>
      <c r="W27" s="277" t="s">
        <v>785</v>
      </c>
      <c r="X27" s="277" t="s">
        <v>764</v>
      </c>
      <c r="Y27" s="277" t="s">
        <v>765</v>
      </c>
      <c r="Z27" s="330" t="s">
        <v>543</v>
      </c>
      <c r="AA27" s="330"/>
      <c r="AB27" s="277" t="s">
        <v>544</v>
      </c>
      <c r="AC27" s="277" t="s">
        <v>784</v>
      </c>
      <c r="AD27" s="277" t="s">
        <v>785</v>
      </c>
      <c r="AE27" s="277" t="s">
        <v>764</v>
      </c>
      <c r="AF27" s="277" t="s">
        <v>765</v>
      </c>
      <c r="AG27" s="330" t="s">
        <v>543</v>
      </c>
      <c r="AH27" s="330"/>
      <c r="AI27" s="277" t="s">
        <v>544</v>
      </c>
      <c r="AJ27" s="277" t="s">
        <v>784</v>
      </c>
      <c r="AK27" s="277" t="s">
        <v>785</v>
      </c>
      <c r="AL27" s="277" t="s">
        <v>764</v>
      </c>
      <c r="AM27" s="277" t="s">
        <v>765</v>
      </c>
      <c r="AN27" s="330" t="s">
        <v>543</v>
      </c>
      <c r="AO27" s="330"/>
      <c r="AP27" s="277" t="s">
        <v>544</v>
      </c>
      <c r="AQ27" s="277" t="s">
        <v>784</v>
      </c>
      <c r="AR27" s="277" t="s">
        <v>785</v>
      </c>
      <c r="AS27" s="277" t="s">
        <v>764</v>
      </c>
      <c r="AT27" s="277" t="s">
        <v>765</v>
      </c>
      <c r="AU27" s="330" t="s">
        <v>543</v>
      </c>
      <c r="AV27" s="330"/>
      <c r="AW27" s="277" t="s">
        <v>544</v>
      </c>
      <c r="AX27" s="277" t="s">
        <v>784</v>
      </c>
      <c r="AY27" s="277" t="s">
        <v>785</v>
      </c>
      <c r="AZ27" s="277" t="s">
        <v>764</v>
      </c>
      <c r="BA27" s="277" t="s">
        <v>765</v>
      </c>
      <c r="BB27" s="330" t="s">
        <v>543</v>
      </c>
      <c r="BC27" s="330"/>
      <c r="BD27" s="277" t="s">
        <v>544</v>
      </c>
      <c r="BE27" s="277" t="s">
        <v>784</v>
      </c>
      <c r="BF27" s="277" t="s">
        <v>785</v>
      </c>
      <c r="BG27" s="277" t="s">
        <v>764</v>
      </c>
      <c r="BH27" s="277" t="s">
        <v>765</v>
      </c>
      <c r="BI27" s="330" t="s">
        <v>543</v>
      </c>
      <c r="BJ27" s="330"/>
      <c r="BK27" s="277" t="s">
        <v>544</v>
      </c>
      <c r="BL27" s="277" t="s">
        <v>784</v>
      </c>
      <c r="BM27" s="277" t="s">
        <v>785</v>
      </c>
      <c r="BN27" s="277" t="s">
        <v>764</v>
      </c>
      <c r="BO27" s="277" t="s">
        <v>765</v>
      </c>
      <c r="BP27" s="330" t="s">
        <v>543</v>
      </c>
      <c r="BQ27" s="330"/>
      <c r="BR27" s="277" t="s">
        <v>544</v>
      </c>
      <c r="BS27" s="277" t="s">
        <v>784</v>
      </c>
      <c r="BT27" s="277" t="s">
        <v>785</v>
      </c>
      <c r="BU27" s="277" t="s">
        <v>764</v>
      </c>
      <c r="BV27" s="277" t="s">
        <v>765</v>
      </c>
      <c r="BW27" s="330" t="s">
        <v>543</v>
      </c>
      <c r="BX27" s="330"/>
      <c r="BY27" s="277" t="s">
        <v>544</v>
      </c>
      <c r="BZ27" s="277" t="s">
        <v>784</v>
      </c>
      <c r="CA27" s="277" t="s">
        <v>785</v>
      </c>
      <c r="CB27" s="277" t="s">
        <v>764</v>
      </c>
      <c r="CC27" s="277" t="s">
        <v>765</v>
      </c>
      <c r="CD27" s="330" t="s">
        <v>543</v>
      </c>
      <c r="CE27" s="330"/>
      <c r="CF27" s="277" t="s">
        <v>544</v>
      </c>
    </row>
    <row r="28" spans="1:84" ht="12.75" customHeight="1">
      <c r="A28" s="206" t="str">
        <f>Turnidomenica!A57</f>
        <v>Open - Girone 3</v>
      </c>
      <c r="B28" s="206">
        <f>Turnidomenica!B57</f>
        <v>5</v>
      </c>
      <c r="C28" s="206" t="str">
        <f>Turnidomenica!C57</f>
        <v>Christian Haas</v>
      </c>
      <c r="D28" s="206" t="str">
        <f>Turnidomenica!D57</f>
        <v>Augusto Vagnoni</v>
      </c>
      <c r="E28" s="206"/>
      <c r="F28" s="206"/>
      <c r="G28" s="206" t="str">
        <f>Turnidomenica!G57</f>
        <v>Giovanni Francavilla</v>
      </c>
      <c r="H28" s="206" t="str">
        <f>Turnidomenica!A15</f>
        <v>Open - Girone 12</v>
      </c>
      <c r="I28" s="206">
        <f>Turnidomenica!B15</f>
        <v>5</v>
      </c>
      <c r="J28" s="206" t="str">
        <f>Turnidomenica!C15</f>
        <v>Sergio Ramos</v>
      </c>
      <c r="K28" s="206" t="str">
        <f>Turnidomenica!D15</f>
        <v>Giancarlo Cavanna Cavanna</v>
      </c>
      <c r="L28" s="206"/>
      <c r="M28" s="206"/>
      <c r="N28" s="206" t="str">
        <f>Turnidomenica!G15</f>
        <v>Wolfgang Leitner</v>
      </c>
      <c r="O28" s="206" t="str">
        <f>Turnidomenica!A141</f>
        <v>Open - Girone 3</v>
      </c>
      <c r="P28" s="206">
        <f>Turnidomenica!B141</f>
        <v>5</v>
      </c>
      <c r="Q28" s="206" t="str">
        <f>Turnidomenica!C141</f>
        <v>Christian Haas</v>
      </c>
      <c r="R28" s="206" t="str">
        <f>Turnidomenica!D141</f>
        <v>Luca Martinelli</v>
      </c>
      <c r="S28" s="206"/>
      <c r="T28" s="206"/>
      <c r="U28" s="206" t="str">
        <f>Turnidomenica!G141</f>
        <v>Jean-Marie Amberny</v>
      </c>
      <c r="V28" s="206" t="str">
        <f>Turnidomenica!A99</f>
        <v>Open - Girone 12</v>
      </c>
      <c r="W28" s="206">
        <f>Turnidomenica!B99</f>
        <v>5</v>
      </c>
      <c r="X28" s="206" t="str">
        <f>Turnidomenica!C99</f>
        <v>Sergio Ramos</v>
      </c>
      <c r="Y28" s="206" t="str">
        <f>Turnidomenica!D99</f>
        <v>Alex Iorio</v>
      </c>
      <c r="Z28" s="206"/>
      <c r="AA28" s="206"/>
      <c r="AB28" s="206" t="str">
        <f>Turnidomenica!G99</f>
        <v>Luca Colangelo</v>
      </c>
      <c r="AC28" s="206" t="str">
        <f>Turnidomenica!A225</f>
        <v>Open - Girone 3</v>
      </c>
      <c r="AD28" s="206">
        <f>Turnidomenica!B225</f>
        <v>5</v>
      </c>
      <c r="AE28" s="206" t="str">
        <f>Turnidomenica!C225</f>
        <v>Christian Haas</v>
      </c>
      <c r="AF28" s="206" t="str">
        <f>Turnidomenica!D225</f>
        <v>Tom Horn</v>
      </c>
      <c r="AG28" s="206"/>
      <c r="AH28" s="206"/>
      <c r="AI28" s="206" t="str">
        <f>Turnidomenica!G225</f>
        <v>Massimo Cremona</v>
      </c>
      <c r="AJ28" s="206" t="str">
        <f>Turnidomenica!A183</f>
        <v>Open - Girone 12</v>
      </c>
      <c r="AK28" s="206">
        <f>Turnidomenica!B183</f>
        <v>5</v>
      </c>
      <c r="AL28" s="206" t="str">
        <f>Turnidomenica!C183</f>
        <v>Sergio Ramos</v>
      </c>
      <c r="AM28" s="206" t="str">
        <f>Turnidomenica!D183</f>
        <v>Gabriele Casati</v>
      </c>
      <c r="AN28" s="206"/>
      <c r="AO28" s="206"/>
      <c r="AP28" s="206" t="str">
        <f>Turnidomenica!G183</f>
        <v>Mongi Rouis</v>
      </c>
      <c r="AQ28" s="206" t="str">
        <f>Turnidomenica!A267</f>
        <v>Open - Barrages</v>
      </c>
      <c r="AR28" s="206">
        <f>Turnidomenica!B267</f>
        <v>5</v>
      </c>
      <c r="AS28" s="206" t="str">
        <f>Turnidomenica!C267</f>
        <v>Alberto Recano</v>
      </c>
      <c r="AT28" s="206" t="str">
        <f>Turnidomenica!D267</f>
        <v>Carlo Ciraolo</v>
      </c>
      <c r="AU28" s="206"/>
      <c r="AV28" s="206"/>
      <c r="AW28" s="206" t="str">
        <f>Turnidomenica!G267</f>
        <v>Luca Colangelo</v>
      </c>
      <c r="AX28" s="206" t="str">
        <f>Turnidomenica!A307</f>
        <v>Open - 1/16 di finale</v>
      </c>
      <c r="AY28" s="206">
        <f>Turnidomenica!B307</f>
        <v>5</v>
      </c>
      <c r="AZ28" s="206" t="str">
        <f>Turnidomenica!C307</f>
        <v>Massimiliano Nastasi</v>
      </c>
      <c r="BA28" s="206" t="str">
        <f>Turnidomenica!D307</f>
        <v>Alessandro Mastropasqua</v>
      </c>
      <c r="BB28" s="206"/>
      <c r="BC28" s="206"/>
      <c r="BD28" s="206" t="str">
        <f>Turnidomenica!G307</f>
        <v>Rosario Ifrigerio</v>
      </c>
      <c r="BE28" s="206" t="str">
        <f>Turnidomenica!A349</f>
        <v>Open - 1/8 di finale</v>
      </c>
      <c r="BF28" s="206">
        <f>Turnidomenica!B349</f>
        <v>5</v>
      </c>
      <c r="BG28" s="206" t="str">
        <f>Turnidomenica!C349</f>
        <v>Christian Haas</v>
      </c>
      <c r="BH28" s="206" t="str">
        <f>Turnidomenica!D349</f>
        <v>Marco Midoro</v>
      </c>
      <c r="BI28" s="206"/>
      <c r="BJ28" s="206"/>
      <c r="BK28" s="206" t="str">
        <f>Turnidomenica!G349</f>
        <v>Maurizio Jon Scotta</v>
      </c>
      <c r="BL28" s="206" t="str">
        <f>Turnidomenica!A391</f>
        <v>Open - 1/4 Cons.</v>
      </c>
      <c r="BM28" s="206">
        <f>Turnidomenica!B391</f>
        <v>5</v>
      </c>
      <c r="BN28" s="206" t="str">
        <f>Turnidomenica!C391</f>
        <v>Saverio Ferrante</v>
      </c>
      <c r="BO28" s="206" t="str">
        <f>Turnidomenica!D391</f>
        <v>Mongi Rouis</v>
      </c>
      <c r="BP28" s="206"/>
      <c r="BQ28" s="206"/>
      <c r="BR28" s="206" t="str">
        <f>Turnidomenica!G391</f>
        <v>Paolo Zambello</v>
      </c>
      <c r="BS28" s="206" t="str">
        <f>Turnidomenica!A418</f>
        <v>Veterani - Semifinali</v>
      </c>
      <c r="BT28" s="206">
        <f>Turnidomenica!B418</f>
        <v>5</v>
      </c>
      <c r="BU28" s="206" t="str">
        <f>Turnidomenica!C418</f>
        <v>Mario Camilleri</v>
      </c>
      <c r="BV28" s="206" t="str">
        <f>Turnidomenica!D418</f>
        <v>Gunther Bamberzky</v>
      </c>
      <c r="BW28" s="206"/>
      <c r="BX28" s="206"/>
      <c r="BY28" s="206" t="str">
        <f>Turnidomenica!G418</f>
        <v>Patrizio Lazzaretti</v>
      </c>
      <c r="BZ28" s="206" t="e">
        <f>Turnidomenica!#REF!</f>
        <v>#REF!</v>
      </c>
      <c r="CA28" s="206" t="e">
        <f>Turnidomenica!#REF!</f>
        <v>#REF!</v>
      </c>
      <c r="CB28" s="206" t="e">
        <f>Turnidomenica!#REF!</f>
        <v>#REF!</v>
      </c>
      <c r="CC28" s="206" t="e">
        <f>Turnidomenica!#REF!</f>
        <v>#REF!</v>
      </c>
      <c r="CD28" s="206"/>
      <c r="CE28" s="206"/>
      <c r="CF28" s="206" t="e">
        <f>Turnidomenica!#REF!</f>
        <v>#REF!</v>
      </c>
    </row>
    <row r="29" spans="1:84" ht="12.75" customHeight="1">
      <c r="A29" s="133"/>
      <c r="B29" s="133"/>
      <c r="C29" s="143"/>
      <c r="D29" s="209" t="s">
        <v>954</v>
      </c>
      <c r="E29" s="210"/>
      <c r="F29" s="210"/>
      <c r="G29" s="205" t="s">
        <v>955</v>
      </c>
      <c r="H29" s="133"/>
      <c r="I29" s="133"/>
      <c r="J29" s="143"/>
      <c r="K29" s="209" t="s">
        <v>954</v>
      </c>
      <c r="L29" s="210"/>
      <c r="M29" s="210"/>
      <c r="N29" s="205" t="s">
        <v>955</v>
      </c>
      <c r="O29" s="133"/>
      <c r="P29" s="133"/>
      <c r="Q29" s="143"/>
      <c r="R29" s="209" t="s">
        <v>954</v>
      </c>
      <c r="S29" s="210"/>
      <c r="T29" s="210"/>
      <c r="U29" s="205" t="s">
        <v>955</v>
      </c>
      <c r="V29" s="133"/>
      <c r="W29" s="133"/>
      <c r="X29" s="143"/>
      <c r="Y29" s="209" t="s">
        <v>954</v>
      </c>
      <c r="Z29" s="210"/>
      <c r="AA29" s="210"/>
      <c r="AB29" s="205" t="s">
        <v>955</v>
      </c>
      <c r="AC29" s="133"/>
      <c r="AD29" s="133"/>
      <c r="AE29" s="143"/>
      <c r="AF29" s="209" t="s">
        <v>954</v>
      </c>
      <c r="AG29" s="210"/>
      <c r="AH29" s="210"/>
      <c r="AI29" s="205" t="s">
        <v>955</v>
      </c>
      <c r="AJ29" s="133"/>
      <c r="AK29" s="133"/>
      <c r="AL29" s="143"/>
      <c r="AM29" s="209" t="s">
        <v>954</v>
      </c>
      <c r="AN29" s="210"/>
      <c r="AO29" s="210"/>
      <c r="AP29" s="205" t="s">
        <v>955</v>
      </c>
      <c r="AQ29" s="133"/>
      <c r="AR29" s="133"/>
      <c r="AS29" s="143"/>
      <c r="AT29" s="209" t="s">
        <v>954</v>
      </c>
      <c r="AU29" s="210"/>
      <c r="AV29" s="210"/>
      <c r="AW29" s="205" t="s">
        <v>955</v>
      </c>
      <c r="AX29" s="133"/>
      <c r="AY29" s="133"/>
      <c r="AZ29" s="143"/>
      <c r="BA29" s="209" t="s">
        <v>954</v>
      </c>
      <c r="BB29" s="210"/>
      <c r="BC29" s="210"/>
      <c r="BD29" s="205" t="s">
        <v>955</v>
      </c>
      <c r="BE29" s="133"/>
      <c r="BF29" s="133"/>
      <c r="BG29" s="143"/>
      <c r="BH29" s="209" t="s">
        <v>954</v>
      </c>
      <c r="BI29" s="210"/>
      <c r="BJ29" s="210"/>
      <c r="BK29" s="205" t="s">
        <v>955</v>
      </c>
      <c r="BL29" s="133"/>
      <c r="BM29" s="133"/>
      <c r="BN29" s="143"/>
      <c r="BO29" s="209" t="s">
        <v>954</v>
      </c>
      <c r="BP29" s="210"/>
      <c r="BQ29" s="210"/>
      <c r="BR29" s="205" t="s">
        <v>955</v>
      </c>
      <c r="BS29" s="133"/>
      <c r="BT29" s="133"/>
      <c r="BU29" s="143"/>
      <c r="BV29" s="209" t="s">
        <v>954</v>
      </c>
      <c r="BW29" s="210"/>
      <c r="BX29" s="210"/>
      <c r="BY29" s="205" t="s">
        <v>955</v>
      </c>
      <c r="BZ29" s="133"/>
      <c r="CA29" s="133"/>
      <c r="CB29" s="143"/>
      <c r="CC29" s="209" t="s">
        <v>954</v>
      </c>
      <c r="CD29" s="210"/>
      <c r="CE29" s="210"/>
      <c r="CF29" s="205" t="s">
        <v>955</v>
      </c>
    </row>
    <row r="30" spans="1:84" ht="12.75" customHeight="1">
      <c r="A30" s="133"/>
      <c r="B30" s="133"/>
      <c r="C30" s="143"/>
      <c r="D30" s="143"/>
      <c r="E30" s="133"/>
      <c r="F30" s="133"/>
      <c r="G30" s="143"/>
      <c r="H30" s="133"/>
      <c r="I30" s="133"/>
      <c r="J30" s="143"/>
      <c r="K30" s="143"/>
      <c r="L30" s="133"/>
      <c r="M30" s="133"/>
      <c r="N30" s="143"/>
      <c r="O30" s="133"/>
      <c r="P30" s="133"/>
      <c r="Q30" s="143"/>
      <c r="R30" s="143"/>
      <c r="S30" s="133"/>
      <c r="T30" s="133"/>
      <c r="U30" s="143"/>
      <c r="V30" s="133"/>
      <c r="W30" s="133"/>
      <c r="X30" s="143"/>
      <c r="Y30" s="143"/>
      <c r="Z30" s="133"/>
      <c r="AA30" s="133"/>
      <c r="AB30" s="143"/>
      <c r="AC30" s="133"/>
      <c r="AD30" s="133"/>
      <c r="AE30" s="143"/>
      <c r="AF30" s="143"/>
      <c r="AG30" s="133"/>
      <c r="AH30" s="133"/>
      <c r="AI30" s="143"/>
      <c r="AJ30" s="133"/>
      <c r="AK30" s="133"/>
      <c r="AL30" s="143"/>
      <c r="AM30" s="143"/>
      <c r="AN30" s="133"/>
      <c r="AO30" s="133"/>
      <c r="AP30" s="143"/>
      <c r="AQ30" s="133"/>
      <c r="AR30" s="133"/>
      <c r="AS30" s="143"/>
      <c r="AT30" s="143"/>
      <c r="AU30" s="133"/>
      <c r="AV30" s="133"/>
      <c r="AW30" s="143"/>
      <c r="AX30" s="133"/>
      <c r="AY30" s="133"/>
      <c r="AZ30" s="143"/>
      <c r="BA30" s="143"/>
      <c r="BB30" s="133"/>
      <c r="BC30" s="133"/>
      <c r="BD30" s="143"/>
      <c r="BE30" s="133"/>
      <c r="BF30" s="133"/>
      <c r="BG30" s="143"/>
      <c r="BH30" s="143"/>
      <c r="BI30" s="133"/>
      <c r="BJ30" s="133"/>
      <c r="BK30" s="143"/>
      <c r="BL30" s="133"/>
      <c r="BM30" s="133"/>
      <c r="BN30" s="143"/>
      <c r="BO30" s="143"/>
      <c r="BP30" s="133"/>
      <c r="BQ30" s="133"/>
      <c r="BR30" s="143"/>
      <c r="BS30" s="133"/>
      <c r="BT30" s="133"/>
      <c r="BU30" s="143"/>
      <c r="BV30" s="143"/>
      <c r="BW30" s="133"/>
      <c r="BX30" s="133"/>
      <c r="BY30" s="143"/>
      <c r="BZ30" s="133"/>
      <c r="CA30" s="133"/>
      <c r="CB30" s="143"/>
      <c r="CC30" s="143"/>
      <c r="CD30" s="133"/>
      <c r="CE30" s="133"/>
      <c r="CF30" s="143"/>
    </row>
    <row r="31" spans="1:84" ht="12.75" customHeight="1">
      <c r="A31" s="328" t="s">
        <v>941</v>
      </c>
      <c r="B31" s="328"/>
      <c r="C31" s="328"/>
      <c r="D31" s="328"/>
      <c r="E31" s="328"/>
      <c r="F31" s="328"/>
      <c r="G31" s="328"/>
      <c r="H31" s="328" t="s">
        <v>941</v>
      </c>
      <c r="I31" s="328"/>
      <c r="J31" s="328"/>
      <c r="K31" s="328"/>
      <c r="L31" s="328"/>
      <c r="M31" s="328"/>
      <c r="N31" s="328"/>
      <c r="O31" s="328" t="s">
        <v>941</v>
      </c>
      <c r="P31" s="328"/>
      <c r="Q31" s="328"/>
      <c r="R31" s="328"/>
      <c r="S31" s="328"/>
      <c r="T31" s="328"/>
      <c r="U31" s="328"/>
      <c r="V31" s="328" t="s">
        <v>941</v>
      </c>
      <c r="W31" s="328"/>
      <c r="X31" s="328"/>
      <c r="Y31" s="328"/>
      <c r="Z31" s="328"/>
      <c r="AA31" s="328"/>
      <c r="AB31" s="328"/>
      <c r="AC31" s="328" t="s">
        <v>941</v>
      </c>
      <c r="AD31" s="328"/>
      <c r="AE31" s="328"/>
      <c r="AF31" s="328"/>
      <c r="AG31" s="328"/>
      <c r="AH31" s="328"/>
      <c r="AI31" s="328"/>
      <c r="AJ31" s="328" t="s">
        <v>941</v>
      </c>
      <c r="AK31" s="328"/>
      <c r="AL31" s="328"/>
      <c r="AM31" s="328"/>
      <c r="AN31" s="328"/>
      <c r="AO31" s="328"/>
      <c r="AP31" s="328"/>
      <c r="AQ31" s="328" t="s">
        <v>941</v>
      </c>
      <c r="AR31" s="328"/>
      <c r="AS31" s="328"/>
      <c r="AT31" s="328"/>
      <c r="AU31" s="328"/>
      <c r="AV31" s="328"/>
      <c r="AW31" s="328"/>
      <c r="AX31" s="328" t="s">
        <v>941</v>
      </c>
      <c r="AY31" s="328"/>
      <c r="AZ31" s="328"/>
      <c r="BA31" s="328"/>
      <c r="BB31" s="328"/>
      <c r="BC31" s="328"/>
      <c r="BD31" s="328"/>
      <c r="BE31" s="328" t="s">
        <v>941</v>
      </c>
      <c r="BF31" s="328"/>
      <c r="BG31" s="328"/>
      <c r="BH31" s="328"/>
      <c r="BI31" s="328"/>
      <c r="BJ31" s="328"/>
      <c r="BK31" s="328"/>
      <c r="BL31" s="328" t="s">
        <v>941</v>
      </c>
      <c r="BM31" s="328"/>
      <c r="BN31" s="328"/>
      <c r="BO31" s="328"/>
      <c r="BP31" s="328"/>
      <c r="BQ31" s="328"/>
      <c r="BR31" s="328"/>
      <c r="BS31" s="328" t="s">
        <v>941</v>
      </c>
      <c r="BT31" s="328"/>
      <c r="BU31" s="328"/>
      <c r="BV31" s="328"/>
      <c r="BW31" s="328"/>
      <c r="BX31" s="328"/>
      <c r="BY31" s="328"/>
      <c r="BZ31" s="328" t="s">
        <v>941</v>
      </c>
      <c r="CA31" s="328"/>
      <c r="CB31" s="328"/>
      <c r="CC31" s="328"/>
      <c r="CD31" s="328"/>
      <c r="CE31" s="328"/>
      <c r="CF31" s="328"/>
    </row>
    <row r="32" spans="1:84" ht="12.75" customHeight="1">
      <c r="A32" s="329" t="s">
        <v>942</v>
      </c>
      <c r="B32" s="329"/>
      <c r="C32" s="329"/>
      <c r="D32" s="329"/>
      <c r="E32" s="329"/>
      <c r="F32" s="329"/>
      <c r="G32" s="329"/>
      <c r="H32" s="329" t="s">
        <v>943</v>
      </c>
      <c r="I32" s="329"/>
      <c r="J32" s="329"/>
      <c r="K32" s="329"/>
      <c r="L32" s="329"/>
      <c r="M32" s="329"/>
      <c r="N32" s="329"/>
      <c r="O32" s="329" t="s">
        <v>944</v>
      </c>
      <c r="P32" s="329"/>
      <c r="Q32" s="329"/>
      <c r="R32" s="329"/>
      <c r="S32" s="329"/>
      <c r="T32" s="329"/>
      <c r="U32" s="329"/>
      <c r="V32" s="329" t="s">
        <v>945</v>
      </c>
      <c r="W32" s="329"/>
      <c r="X32" s="329"/>
      <c r="Y32" s="329"/>
      <c r="Z32" s="329"/>
      <c r="AA32" s="329"/>
      <c r="AB32" s="329"/>
      <c r="AC32" s="329" t="s">
        <v>946</v>
      </c>
      <c r="AD32" s="329"/>
      <c r="AE32" s="329"/>
      <c r="AF32" s="329"/>
      <c r="AG32" s="329"/>
      <c r="AH32" s="329"/>
      <c r="AI32" s="329"/>
      <c r="AJ32" s="329" t="s">
        <v>947</v>
      </c>
      <c r="AK32" s="329"/>
      <c r="AL32" s="329"/>
      <c r="AM32" s="329"/>
      <c r="AN32" s="329"/>
      <c r="AO32" s="329"/>
      <c r="AP32" s="329"/>
      <c r="AQ32" s="329" t="s">
        <v>948</v>
      </c>
      <c r="AR32" s="329"/>
      <c r="AS32" s="329"/>
      <c r="AT32" s="329"/>
      <c r="AU32" s="329"/>
      <c r="AV32" s="329"/>
      <c r="AW32" s="329"/>
      <c r="AX32" s="329" t="s">
        <v>949</v>
      </c>
      <c r="AY32" s="329"/>
      <c r="AZ32" s="329"/>
      <c r="BA32" s="329"/>
      <c r="BB32" s="329"/>
      <c r="BC32" s="329"/>
      <c r="BD32" s="329"/>
      <c r="BE32" s="329" t="s">
        <v>950</v>
      </c>
      <c r="BF32" s="329"/>
      <c r="BG32" s="329"/>
      <c r="BH32" s="329"/>
      <c r="BI32" s="329"/>
      <c r="BJ32" s="329"/>
      <c r="BK32" s="329"/>
      <c r="BL32" s="329" t="s">
        <v>951</v>
      </c>
      <c r="BM32" s="329"/>
      <c r="BN32" s="329"/>
      <c r="BO32" s="329"/>
      <c r="BP32" s="329"/>
      <c r="BQ32" s="329"/>
      <c r="BR32" s="329"/>
      <c r="BS32" s="329" t="s">
        <v>952</v>
      </c>
      <c r="BT32" s="329"/>
      <c r="BU32" s="329"/>
      <c r="BV32" s="329"/>
      <c r="BW32" s="329"/>
      <c r="BX32" s="329"/>
      <c r="BY32" s="329"/>
      <c r="BZ32" s="329" t="s">
        <v>953</v>
      </c>
      <c r="CA32" s="329"/>
      <c r="CB32" s="329"/>
      <c r="CC32" s="329"/>
      <c r="CD32" s="329"/>
      <c r="CE32" s="329"/>
      <c r="CF32" s="329"/>
    </row>
    <row r="33" spans="1:84" ht="12.75" customHeight="1">
      <c r="A33" s="277" t="s">
        <v>784</v>
      </c>
      <c r="B33" s="277" t="s">
        <v>785</v>
      </c>
      <c r="C33" s="277" t="s">
        <v>764</v>
      </c>
      <c r="D33" s="277" t="s">
        <v>765</v>
      </c>
      <c r="E33" s="330" t="s">
        <v>543</v>
      </c>
      <c r="F33" s="330"/>
      <c r="G33" s="277" t="s">
        <v>544</v>
      </c>
      <c r="H33" s="277" t="s">
        <v>784</v>
      </c>
      <c r="I33" s="277" t="s">
        <v>785</v>
      </c>
      <c r="J33" s="277" t="s">
        <v>764</v>
      </c>
      <c r="K33" s="277" t="s">
        <v>765</v>
      </c>
      <c r="L33" s="330" t="s">
        <v>543</v>
      </c>
      <c r="M33" s="330"/>
      <c r="N33" s="277" t="s">
        <v>544</v>
      </c>
      <c r="O33" s="277" t="s">
        <v>784</v>
      </c>
      <c r="P33" s="277" t="s">
        <v>785</v>
      </c>
      <c r="Q33" s="277" t="s">
        <v>764</v>
      </c>
      <c r="R33" s="277" t="s">
        <v>765</v>
      </c>
      <c r="S33" s="330" t="s">
        <v>543</v>
      </c>
      <c r="T33" s="330"/>
      <c r="U33" s="277" t="s">
        <v>544</v>
      </c>
      <c r="V33" s="277" t="s">
        <v>784</v>
      </c>
      <c r="W33" s="277" t="s">
        <v>785</v>
      </c>
      <c r="X33" s="277" t="s">
        <v>764</v>
      </c>
      <c r="Y33" s="277" t="s">
        <v>765</v>
      </c>
      <c r="Z33" s="330" t="s">
        <v>543</v>
      </c>
      <c r="AA33" s="330"/>
      <c r="AB33" s="277" t="s">
        <v>544</v>
      </c>
      <c r="AC33" s="277" t="s">
        <v>784</v>
      </c>
      <c r="AD33" s="277" t="s">
        <v>785</v>
      </c>
      <c r="AE33" s="277" t="s">
        <v>764</v>
      </c>
      <c r="AF33" s="277" t="s">
        <v>765</v>
      </c>
      <c r="AG33" s="330" t="s">
        <v>543</v>
      </c>
      <c r="AH33" s="330"/>
      <c r="AI33" s="277" t="s">
        <v>544</v>
      </c>
      <c r="AJ33" s="277" t="s">
        <v>784</v>
      </c>
      <c r="AK33" s="277" t="s">
        <v>785</v>
      </c>
      <c r="AL33" s="277" t="s">
        <v>764</v>
      </c>
      <c r="AM33" s="277" t="s">
        <v>765</v>
      </c>
      <c r="AN33" s="330" t="s">
        <v>543</v>
      </c>
      <c r="AO33" s="330"/>
      <c r="AP33" s="277" t="s">
        <v>544</v>
      </c>
      <c r="AQ33" s="277" t="s">
        <v>784</v>
      </c>
      <c r="AR33" s="277" t="s">
        <v>785</v>
      </c>
      <c r="AS33" s="277" t="s">
        <v>764</v>
      </c>
      <c r="AT33" s="277" t="s">
        <v>765</v>
      </c>
      <c r="AU33" s="330" t="s">
        <v>543</v>
      </c>
      <c r="AV33" s="330"/>
      <c r="AW33" s="277" t="s">
        <v>544</v>
      </c>
      <c r="AX33" s="277" t="s">
        <v>784</v>
      </c>
      <c r="AY33" s="277" t="s">
        <v>785</v>
      </c>
      <c r="AZ33" s="277" t="s">
        <v>764</v>
      </c>
      <c r="BA33" s="277" t="s">
        <v>765</v>
      </c>
      <c r="BB33" s="330" t="s">
        <v>543</v>
      </c>
      <c r="BC33" s="330"/>
      <c r="BD33" s="277" t="s">
        <v>544</v>
      </c>
      <c r="BE33" s="277" t="s">
        <v>784</v>
      </c>
      <c r="BF33" s="277" t="s">
        <v>785</v>
      </c>
      <c r="BG33" s="277" t="s">
        <v>764</v>
      </c>
      <c r="BH33" s="277" t="s">
        <v>765</v>
      </c>
      <c r="BI33" s="330" t="s">
        <v>543</v>
      </c>
      <c r="BJ33" s="330"/>
      <c r="BK33" s="277" t="s">
        <v>544</v>
      </c>
      <c r="BL33" s="277" t="s">
        <v>784</v>
      </c>
      <c r="BM33" s="277" t="s">
        <v>785</v>
      </c>
      <c r="BN33" s="277" t="s">
        <v>764</v>
      </c>
      <c r="BO33" s="277" t="s">
        <v>765</v>
      </c>
      <c r="BP33" s="330" t="s">
        <v>543</v>
      </c>
      <c r="BQ33" s="330"/>
      <c r="BR33" s="277" t="s">
        <v>544</v>
      </c>
      <c r="BS33" s="277" t="s">
        <v>784</v>
      </c>
      <c r="BT33" s="277" t="s">
        <v>785</v>
      </c>
      <c r="BU33" s="277" t="s">
        <v>764</v>
      </c>
      <c r="BV33" s="277" t="s">
        <v>765</v>
      </c>
      <c r="BW33" s="330" t="s">
        <v>543</v>
      </c>
      <c r="BX33" s="330"/>
      <c r="BY33" s="277" t="s">
        <v>544</v>
      </c>
      <c r="BZ33" s="277" t="s">
        <v>784</v>
      </c>
      <c r="CA33" s="277" t="s">
        <v>785</v>
      </c>
      <c r="CB33" s="277" t="s">
        <v>764</v>
      </c>
      <c r="CC33" s="277" t="s">
        <v>765</v>
      </c>
      <c r="CD33" s="330" t="s">
        <v>543</v>
      </c>
      <c r="CE33" s="330"/>
      <c r="CF33" s="277" t="s">
        <v>544</v>
      </c>
    </row>
    <row r="34" spans="1:84" ht="12.75" customHeight="1">
      <c r="A34" s="206" t="str">
        <f>Turnidomenica!A58</f>
        <v>Open - Girone 3</v>
      </c>
      <c r="B34" s="206">
        <f>Turnidomenica!B58</f>
        <v>6</v>
      </c>
      <c r="C34" s="206" t="str">
        <f>Turnidomenica!C58</f>
        <v>Luca Martinelli</v>
      </c>
      <c r="D34" s="206" t="str">
        <f>Turnidomenica!D58</f>
        <v>Tom Horn</v>
      </c>
      <c r="E34" s="206"/>
      <c r="F34" s="206"/>
      <c r="G34" s="206" t="str">
        <f>Turnidomenica!G58</f>
        <v>Daniele Lopresto</v>
      </c>
      <c r="H34" s="206" t="str">
        <f>Turnidomenica!A16</f>
        <v>Open - Girone 12</v>
      </c>
      <c r="I34" s="206">
        <f>Turnidomenica!B16</f>
        <v>6</v>
      </c>
      <c r="J34" s="206" t="str">
        <f>Turnidomenica!C16</f>
        <v>Alex Iorio</v>
      </c>
      <c r="K34" s="206" t="str">
        <f>Turnidomenica!D16</f>
        <v>Gabriele Casati</v>
      </c>
      <c r="L34" s="206"/>
      <c r="M34" s="206"/>
      <c r="N34" s="206" t="str">
        <f>Turnidomenica!G16</f>
        <v>Mauro Salvati</v>
      </c>
      <c r="O34" s="206" t="str">
        <f>Turnidomenica!A142</f>
        <v>Open - Girone 3</v>
      </c>
      <c r="P34" s="206">
        <f>Turnidomenica!B142</f>
        <v>6</v>
      </c>
      <c r="Q34" s="206" t="str">
        <f>Turnidomenica!C142</f>
        <v>Augusto Vagnoni</v>
      </c>
      <c r="R34" s="206" t="str">
        <f>Turnidomenica!D142</f>
        <v>Tom Horn</v>
      </c>
      <c r="S34" s="206"/>
      <c r="T34" s="206"/>
      <c r="U34" s="206" t="str">
        <f>Turnidomenica!G142</f>
        <v>Maurizio Jon Scotta</v>
      </c>
      <c r="V34" s="206" t="str">
        <f>Turnidomenica!A100</f>
        <v>Open - Girone 12</v>
      </c>
      <c r="W34" s="206">
        <f>Turnidomenica!B100</f>
        <v>6</v>
      </c>
      <c r="X34" s="206" t="str">
        <f>Turnidomenica!C100</f>
        <v>Giancarlo Cavanna Cavanna</v>
      </c>
      <c r="Y34" s="206" t="str">
        <f>Turnidomenica!D100</f>
        <v>Gabriele Casati</v>
      </c>
      <c r="Z34" s="206"/>
      <c r="AA34" s="206"/>
      <c r="AB34" s="206" t="str">
        <f>Turnidomenica!G100</f>
        <v>Raphael Pommier</v>
      </c>
      <c r="AC34" s="206" t="str">
        <f>Turnidomenica!A226</f>
        <v>Open - Girone 3</v>
      </c>
      <c r="AD34" s="206">
        <f>Turnidomenica!B226</f>
        <v>6</v>
      </c>
      <c r="AE34" s="206" t="str">
        <f>Turnidomenica!C226</f>
        <v>Luca Martinelli</v>
      </c>
      <c r="AF34" s="206" t="str">
        <f>Turnidomenica!D226</f>
        <v>Augusto Vagnoni</v>
      </c>
      <c r="AG34" s="206"/>
      <c r="AH34" s="206"/>
      <c r="AI34" s="206" t="str">
        <f>Turnidomenica!G226</f>
        <v>Florian Giaux</v>
      </c>
      <c r="AJ34" s="206" t="str">
        <f>Turnidomenica!A184</f>
        <v>Open - Girone 12</v>
      </c>
      <c r="AK34" s="206">
        <f>Turnidomenica!B184</f>
        <v>6</v>
      </c>
      <c r="AL34" s="206" t="str">
        <f>Turnidomenica!C184</f>
        <v>Alex Iorio</v>
      </c>
      <c r="AM34" s="206" t="str">
        <f>Turnidomenica!D184</f>
        <v>Giancarlo Cavanna Cavanna</v>
      </c>
      <c r="AN34" s="206"/>
      <c r="AO34" s="206"/>
      <c r="AP34" s="206" t="str">
        <f>Turnidomenica!G184</f>
        <v>Alessandro Mastropasqua</v>
      </c>
      <c r="AQ34" s="206" t="str">
        <f>Turnidomenica!A268</f>
        <v>Open - Barrages</v>
      </c>
      <c r="AR34" s="206">
        <f>Turnidomenica!B268</f>
        <v>6</v>
      </c>
      <c r="AS34" s="206" t="str">
        <f>Turnidomenica!C268</f>
        <v>Roderick Vassallo</v>
      </c>
      <c r="AT34" s="206" t="str">
        <f>Turnidomenica!D268</f>
        <v>Gerardo Patruno</v>
      </c>
      <c r="AU34" s="206"/>
      <c r="AV34" s="206"/>
      <c r="AW34" s="206" t="str">
        <f>Turnidomenica!G268</f>
        <v>Christian Haas</v>
      </c>
      <c r="AX34" s="206" t="str">
        <f>Turnidomenica!A308</f>
        <v>Open - 1/16 di finale</v>
      </c>
      <c r="AY34" s="206">
        <f>Turnidomenica!B308</f>
        <v>6</v>
      </c>
      <c r="AZ34" s="206" t="str">
        <f>Turnidomenica!C308</f>
        <v>Alex Iorio</v>
      </c>
      <c r="BA34" s="206" t="str">
        <f>Turnidomenica!D308</f>
        <v>Augusto Vagnoni</v>
      </c>
      <c r="BB34" s="206"/>
      <c r="BC34" s="206"/>
      <c r="BD34" s="206" t="str">
        <f>Turnidomenica!G308</f>
        <v>Carlo Ciraolo</v>
      </c>
      <c r="BE34" s="206" t="str">
        <f>Turnidomenica!A350</f>
        <v>Open - 1/8 di finale</v>
      </c>
      <c r="BF34" s="206">
        <f>Turnidomenica!B350</f>
        <v>6</v>
      </c>
      <c r="BG34" s="206" t="str">
        <f>Turnidomenica!C350</f>
        <v>Jean-Marie Amberny</v>
      </c>
      <c r="BH34" s="206" t="str">
        <f>Turnidomenica!D350</f>
        <v>Alberto Recano</v>
      </c>
      <c r="BI34" s="206"/>
      <c r="BJ34" s="206"/>
      <c r="BK34" s="206" t="str">
        <f>Turnidomenica!G350</f>
        <v>Axel Donval</v>
      </c>
      <c r="BL34" s="206" t="str">
        <f>Turnidomenica!A392</f>
        <v>Open - 1/4 Cons.</v>
      </c>
      <c r="BM34" s="206">
        <f>Turnidomenica!B392</f>
        <v>6</v>
      </c>
      <c r="BN34" s="206" t="str">
        <f>Turnidomenica!C392</f>
        <v>Gabriele Casati</v>
      </c>
      <c r="BO34" s="206" t="str">
        <f>Turnidomenica!D392</f>
        <v>Filippo Filippella</v>
      </c>
      <c r="BP34" s="206"/>
      <c r="BQ34" s="206"/>
      <c r="BR34" s="206" t="str">
        <f>Turnidomenica!G392</f>
        <v>Pietro Bonfante</v>
      </c>
      <c r="BS34" s="206" t="str">
        <f>Turnidomenica!A419</f>
        <v>Veterani - Semifinali</v>
      </c>
      <c r="BT34" s="206">
        <f>Turnidomenica!B419</f>
        <v>6</v>
      </c>
      <c r="BU34" s="206" t="str">
        <f>Turnidomenica!C419</f>
        <v>Daniel Scheen</v>
      </c>
      <c r="BV34" s="206" t="str">
        <f>Turnidomenica!D419</f>
        <v>Gianfranco Calonico</v>
      </c>
      <c r="BW34" s="206"/>
      <c r="BX34" s="206"/>
      <c r="BY34" s="206" t="str">
        <f>Turnidomenica!G419</f>
        <v>Vicenç Prats</v>
      </c>
      <c r="BZ34" s="206" t="e">
        <f>Turnidomenica!#REF!</f>
        <v>#REF!</v>
      </c>
      <c r="CA34" s="206" t="e">
        <f>Turnidomenica!#REF!</f>
        <v>#REF!</v>
      </c>
      <c r="CB34" s="206" t="e">
        <f>Turnidomenica!#REF!</f>
        <v>#REF!</v>
      </c>
      <c r="CC34" s="206" t="e">
        <f>Turnidomenica!#REF!</f>
        <v>#REF!</v>
      </c>
      <c r="CD34" s="206"/>
      <c r="CE34" s="206"/>
      <c r="CF34" s="206" t="e">
        <f>Turnidomenica!#REF!</f>
        <v>#REF!</v>
      </c>
    </row>
    <row r="35" spans="1:84" ht="12.75" customHeight="1">
      <c r="A35" s="133"/>
      <c r="B35" s="133"/>
      <c r="C35" s="143"/>
      <c r="D35" s="209" t="s">
        <v>954</v>
      </c>
      <c r="E35" s="210"/>
      <c r="F35" s="210"/>
      <c r="G35" s="205" t="s">
        <v>955</v>
      </c>
      <c r="H35" s="133"/>
      <c r="I35" s="133"/>
      <c r="J35" s="143"/>
      <c r="K35" s="209" t="s">
        <v>954</v>
      </c>
      <c r="L35" s="210"/>
      <c r="M35" s="210"/>
      <c r="N35" s="205" t="s">
        <v>955</v>
      </c>
      <c r="O35" s="133"/>
      <c r="P35" s="133"/>
      <c r="Q35" s="143"/>
      <c r="R35" s="209" t="s">
        <v>954</v>
      </c>
      <c r="S35" s="210"/>
      <c r="T35" s="210"/>
      <c r="U35" s="205" t="s">
        <v>955</v>
      </c>
      <c r="V35" s="133"/>
      <c r="W35" s="133"/>
      <c r="X35" s="143"/>
      <c r="Y35" s="209" t="s">
        <v>954</v>
      </c>
      <c r="Z35" s="210"/>
      <c r="AA35" s="210"/>
      <c r="AB35" s="205" t="s">
        <v>955</v>
      </c>
      <c r="AC35" s="133"/>
      <c r="AD35" s="133"/>
      <c r="AE35" s="143"/>
      <c r="AF35" s="209" t="s">
        <v>954</v>
      </c>
      <c r="AG35" s="210"/>
      <c r="AH35" s="210"/>
      <c r="AI35" s="205" t="s">
        <v>955</v>
      </c>
      <c r="AJ35" s="133"/>
      <c r="AK35" s="133"/>
      <c r="AL35" s="143"/>
      <c r="AM35" s="209" t="s">
        <v>954</v>
      </c>
      <c r="AN35" s="210"/>
      <c r="AO35" s="210"/>
      <c r="AP35" s="205" t="s">
        <v>955</v>
      </c>
      <c r="AQ35" s="133"/>
      <c r="AR35" s="133"/>
      <c r="AS35" s="143"/>
      <c r="AT35" s="209" t="s">
        <v>954</v>
      </c>
      <c r="AU35" s="210"/>
      <c r="AV35" s="210"/>
      <c r="AW35" s="205" t="s">
        <v>955</v>
      </c>
      <c r="AX35" s="133"/>
      <c r="AY35" s="133"/>
      <c r="AZ35" s="143"/>
      <c r="BA35" s="209" t="s">
        <v>954</v>
      </c>
      <c r="BB35" s="210"/>
      <c r="BC35" s="210"/>
      <c r="BD35" s="205" t="s">
        <v>955</v>
      </c>
      <c r="BE35" s="133"/>
      <c r="BF35" s="133"/>
      <c r="BG35" s="143"/>
      <c r="BH35" s="209" t="s">
        <v>954</v>
      </c>
      <c r="BI35" s="210"/>
      <c r="BJ35" s="210"/>
      <c r="BK35" s="205" t="s">
        <v>955</v>
      </c>
      <c r="BL35" s="133"/>
      <c r="BM35" s="133"/>
      <c r="BN35" s="143"/>
      <c r="BO35" s="209" t="s">
        <v>954</v>
      </c>
      <c r="BP35" s="210"/>
      <c r="BQ35" s="210"/>
      <c r="BR35" s="205" t="s">
        <v>955</v>
      </c>
      <c r="BS35" s="133"/>
      <c r="BT35" s="133"/>
      <c r="BU35" s="143"/>
      <c r="BV35" s="209" t="s">
        <v>954</v>
      </c>
      <c r="BW35" s="210"/>
      <c r="BX35" s="210"/>
      <c r="BY35" s="205" t="s">
        <v>955</v>
      </c>
      <c r="BZ35" s="133"/>
      <c r="CA35" s="133"/>
      <c r="CB35" s="143"/>
      <c r="CC35" s="209" t="s">
        <v>954</v>
      </c>
      <c r="CD35" s="210"/>
      <c r="CE35" s="210"/>
      <c r="CF35" s="205" t="s">
        <v>955</v>
      </c>
    </row>
    <row r="36" spans="1:84" ht="12.75" customHeight="1">
      <c r="A36" s="133"/>
      <c r="B36" s="133"/>
      <c r="C36" s="143"/>
      <c r="D36" s="143"/>
      <c r="E36" s="133"/>
      <c r="F36" s="133"/>
      <c r="G36" s="143"/>
      <c r="H36" s="133"/>
      <c r="I36" s="133"/>
      <c r="J36" s="143"/>
      <c r="K36" s="143"/>
      <c r="L36" s="133"/>
      <c r="M36" s="133"/>
      <c r="N36" s="143"/>
      <c r="O36" s="133"/>
      <c r="P36" s="133"/>
      <c r="Q36" s="143"/>
      <c r="R36" s="143"/>
      <c r="S36" s="133"/>
      <c r="T36" s="133"/>
      <c r="U36" s="143"/>
      <c r="V36" s="133"/>
      <c r="W36" s="133"/>
      <c r="X36" s="143"/>
      <c r="Y36" s="143"/>
      <c r="Z36" s="133"/>
      <c r="AA36" s="133"/>
      <c r="AB36" s="143"/>
      <c r="AC36" s="133"/>
      <c r="AD36" s="133"/>
      <c r="AE36" s="143"/>
      <c r="AF36" s="143"/>
      <c r="AG36" s="133"/>
      <c r="AH36" s="133"/>
      <c r="AI36" s="143"/>
      <c r="AJ36" s="133"/>
      <c r="AK36" s="133"/>
      <c r="AL36" s="143"/>
      <c r="AM36" s="143"/>
      <c r="AN36" s="133"/>
      <c r="AO36" s="133"/>
      <c r="AP36" s="143"/>
      <c r="AQ36" s="133"/>
      <c r="AR36" s="133"/>
      <c r="AS36" s="143"/>
      <c r="AT36" s="143"/>
      <c r="AU36" s="133"/>
      <c r="AV36" s="133"/>
      <c r="AW36" s="143"/>
      <c r="AX36" s="133"/>
      <c r="AY36" s="133"/>
      <c r="AZ36" s="143"/>
      <c r="BA36" s="143"/>
      <c r="BB36" s="133"/>
      <c r="BC36" s="133"/>
      <c r="BD36" s="143"/>
      <c r="BE36" s="133"/>
      <c r="BF36" s="133"/>
      <c r="BG36" s="143"/>
      <c r="BH36" s="143"/>
      <c r="BI36" s="133"/>
      <c r="BJ36" s="133"/>
      <c r="BK36" s="143"/>
      <c r="BL36" s="133"/>
      <c r="BM36" s="133"/>
      <c r="BN36" s="143"/>
      <c r="BO36" s="143"/>
      <c r="BP36" s="133"/>
      <c r="BQ36" s="133"/>
      <c r="BR36" s="143"/>
      <c r="BS36" s="133"/>
      <c r="BT36" s="133"/>
      <c r="BU36" s="143"/>
      <c r="BV36" s="143"/>
      <c r="BW36" s="133"/>
      <c r="BX36" s="133"/>
      <c r="BY36" s="143"/>
      <c r="BZ36" s="133"/>
      <c r="CA36" s="133"/>
      <c r="CB36" s="143"/>
      <c r="CC36" s="143"/>
      <c r="CD36" s="133"/>
      <c r="CE36" s="133"/>
      <c r="CF36" s="143"/>
    </row>
    <row r="37" spans="1:84" ht="12.75" customHeight="1">
      <c r="A37" s="328" t="s">
        <v>941</v>
      </c>
      <c r="B37" s="328"/>
      <c r="C37" s="328"/>
      <c r="D37" s="328"/>
      <c r="E37" s="328"/>
      <c r="F37" s="328"/>
      <c r="G37" s="328"/>
      <c r="H37" s="328" t="s">
        <v>941</v>
      </c>
      <c r="I37" s="328"/>
      <c r="J37" s="328"/>
      <c r="K37" s="328"/>
      <c r="L37" s="328"/>
      <c r="M37" s="328"/>
      <c r="N37" s="328"/>
      <c r="O37" s="328" t="s">
        <v>941</v>
      </c>
      <c r="P37" s="328"/>
      <c r="Q37" s="328"/>
      <c r="R37" s="328"/>
      <c r="S37" s="328"/>
      <c r="T37" s="328"/>
      <c r="U37" s="328"/>
      <c r="V37" s="328" t="s">
        <v>941</v>
      </c>
      <c r="W37" s="328"/>
      <c r="X37" s="328"/>
      <c r="Y37" s="328"/>
      <c r="Z37" s="328"/>
      <c r="AA37" s="328"/>
      <c r="AB37" s="328"/>
      <c r="AC37" s="328" t="s">
        <v>941</v>
      </c>
      <c r="AD37" s="328"/>
      <c r="AE37" s="328"/>
      <c r="AF37" s="328"/>
      <c r="AG37" s="328"/>
      <c r="AH37" s="328"/>
      <c r="AI37" s="328"/>
      <c r="AJ37" s="328" t="s">
        <v>941</v>
      </c>
      <c r="AK37" s="328"/>
      <c r="AL37" s="328"/>
      <c r="AM37" s="328"/>
      <c r="AN37" s="328"/>
      <c r="AO37" s="328"/>
      <c r="AP37" s="328"/>
      <c r="AQ37" s="328" t="s">
        <v>941</v>
      </c>
      <c r="AR37" s="328"/>
      <c r="AS37" s="328"/>
      <c r="AT37" s="328"/>
      <c r="AU37" s="328"/>
      <c r="AV37" s="328"/>
      <c r="AW37" s="328"/>
      <c r="AX37" s="328" t="s">
        <v>941</v>
      </c>
      <c r="AY37" s="328"/>
      <c r="AZ37" s="328"/>
      <c r="BA37" s="328"/>
      <c r="BB37" s="328"/>
      <c r="BC37" s="328"/>
      <c r="BD37" s="328"/>
      <c r="BE37" s="328" t="s">
        <v>941</v>
      </c>
      <c r="BF37" s="328"/>
      <c r="BG37" s="328"/>
      <c r="BH37" s="328"/>
      <c r="BI37" s="328"/>
      <c r="BJ37" s="328"/>
      <c r="BK37" s="328"/>
      <c r="BL37" s="328" t="s">
        <v>941</v>
      </c>
      <c r="BM37" s="328"/>
      <c r="BN37" s="328"/>
      <c r="BO37" s="328"/>
      <c r="BP37" s="328"/>
      <c r="BQ37" s="328"/>
      <c r="BR37" s="328"/>
      <c r="BS37" s="328" t="s">
        <v>941</v>
      </c>
      <c r="BT37" s="328"/>
      <c r="BU37" s="328"/>
      <c r="BV37" s="328"/>
      <c r="BW37" s="328"/>
      <c r="BX37" s="328"/>
      <c r="BY37" s="328"/>
      <c r="BZ37" s="328" t="s">
        <v>941</v>
      </c>
      <c r="CA37" s="328"/>
      <c r="CB37" s="328"/>
      <c r="CC37" s="328"/>
      <c r="CD37" s="328"/>
      <c r="CE37" s="328"/>
      <c r="CF37" s="328"/>
    </row>
    <row r="38" spans="1:84" ht="12.75" customHeight="1">
      <c r="A38" s="329" t="s">
        <v>942</v>
      </c>
      <c r="B38" s="329"/>
      <c r="C38" s="329"/>
      <c r="D38" s="329"/>
      <c r="E38" s="329"/>
      <c r="F38" s="329"/>
      <c r="G38" s="329"/>
      <c r="H38" s="329" t="s">
        <v>943</v>
      </c>
      <c r="I38" s="329"/>
      <c r="J38" s="329"/>
      <c r="K38" s="329"/>
      <c r="L38" s="329"/>
      <c r="M38" s="329"/>
      <c r="N38" s="329"/>
      <c r="O38" s="329" t="s">
        <v>944</v>
      </c>
      <c r="P38" s="329"/>
      <c r="Q38" s="329"/>
      <c r="R38" s="329"/>
      <c r="S38" s="329"/>
      <c r="T38" s="329"/>
      <c r="U38" s="329"/>
      <c r="V38" s="329" t="s">
        <v>945</v>
      </c>
      <c r="W38" s="329"/>
      <c r="X38" s="329"/>
      <c r="Y38" s="329"/>
      <c r="Z38" s="329"/>
      <c r="AA38" s="329"/>
      <c r="AB38" s="329"/>
      <c r="AC38" s="329" t="s">
        <v>946</v>
      </c>
      <c r="AD38" s="329"/>
      <c r="AE38" s="329"/>
      <c r="AF38" s="329"/>
      <c r="AG38" s="329"/>
      <c r="AH38" s="329"/>
      <c r="AI38" s="329"/>
      <c r="AJ38" s="329" t="s">
        <v>947</v>
      </c>
      <c r="AK38" s="329"/>
      <c r="AL38" s="329"/>
      <c r="AM38" s="329"/>
      <c r="AN38" s="329"/>
      <c r="AO38" s="329"/>
      <c r="AP38" s="329"/>
      <c r="AQ38" s="329" t="s">
        <v>948</v>
      </c>
      <c r="AR38" s="329"/>
      <c r="AS38" s="329"/>
      <c r="AT38" s="329"/>
      <c r="AU38" s="329"/>
      <c r="AV38" s="329"/>
      <c r="AW38" s="329"/>
      <c r="AX38" s="329" t="s">
        <v>949</v>
      </c>
      <c r="AY38" s="329"/>
      <c r="AZ38" s="329"/>
      <c r="BA38" s="329"/>
      <c r="BB38" s="329"/>
      <c r="BC38" s="329"/>
      <c r="BD38" s="329"/>
      <c r="BE38" s="329" t="s">
        <v>950</v>
      </c>
      <c r="BF38" s="329"/>
      <c r="BG38" s="329"/>
      <c r="BH38" s="329"/>
      <c r="BI38" s="329"/>
      <c r="BJ38" s="329"/>
      <c r="BK38" s="329"/>
      <c r="BL38" s="329" t="s">
        <v>951</v>
      </c>
      <c r="BM38" s="329"/>
      <c r="BN38" s="329"/>
      <c r="BO38" s="329"/>
      <c r="BP38" s="329"/>
      <c r="BQ38" s="329"/>
      <c r="BR38" s="329"/>
      <c r="BS38" s="329" t="s">
        <v>952</v>
      </c>
      <c r="BT38" s="329"/>
      <c r="BU38" s="329"/>
      <c r="BV38" s="329"/>
      <c r="BW38" s="329"/>
      <c r="BX38" s="329"/>
      <c r="BY38" s="329"/>
      <c r="BZ38" s="329" t="s">
        <v>953</v>
      </c>
      <c r="CA38" s="329"/>
      <c r="CB38" s="329"/>
      <c r="CC38" s="329"/>
      <c r="CD38" s="329"/>
      <c r="CE38" s="329"/>
      <c r="CF38" s="329"/>
    </row>
    <row r="39" spans="1:84" ht="12.75" customHeight="1">
      <c r="A39" s="277" t="s">
        <v>784</v>
      </c>
      <c r="B39" s="277" t="s">
        <v>785</v>
      </c>
      <c r="C39" s="277" t="s">
        <v>764</v>
      </c>
      <c r="D39" s="277" t="s">
        <v>765</v>
      </c>
      <c r="E39" s="330" t="s">
        <v>543</v>
      </c>
      <c r="F39" s="330"/>
      <c r="G39" s="277" t="s">
        <v>544</v>
      </c>
      <c r="H39" s="277" t="s">
        <v>784</v>
      </c>
      <c r="I39" s="277" t="s">
        <v>785</v>
      </c>
      <c r="J39" s="277" t="s">
        <v>764</v>
      </c>
      <c r="K39" s="277" t="s">
        <v>765</v>
      </c>
      <c r="L39" s="330" t="s">
        <v>543</v>
      </c>
      <c r="M39" s="330"/>
      <c r="N39" s="277" t="s">
        <v>544</v>
      </c>
      <c r="O39" s="277" t="s">
        <v>784</v>
      </c>
      <c r="P39" s="277" t="s">
        <v>785</v>
      </c>
      <c r="Q39" s="277" t="s">
        <v>764</v>
      </c>
      <c r="R39" s="277" t="s">
        <v>765</v>
      </c>
      <c r="S39" s="330" t="s">
        <v>543</v>
      </c>
      <c r="T39" s="330"/>
      <c r="U39" s="277" t="s">
        <v>544</v>
      </c>
      <c r="V39" s="277" t="s">
        <v>784</v>
      </c>
      <c r="W39" s="277" t="s">
        <v>785</v>
      </c>
      <c r="X39" s="277" t="s">
        <v>764</v>
      </c>
      <c r="Y39" s="277" t="s">
        <v>765</v>
      </c>
      <c r="Z39" s="330" t="s">
        <v>543</v>
      </c>
      <c r="AA39" s="330"/>
      <c r="AB39" s="277" t="s">
        <v>544</v>
      </c>
      <c r="AC39" s="277" t="s">
        <v>784</v>
      </c>
      <c r="AD39" s="277" t="s">
        <v>785</v>
      </c>
      <c r="AE39" s="277" t="s">
        <v>764</v>
      </c>
      <c r="AF39" s="277" t="s">
        <v>765</v>
      </c>
      <c r="AG39" s="330" t="s">
        <v>543</v>
      </c>
      <c r="AH39" s="330"/>
      <c r="AI39" s="277" t="s">
        <v>544</v>
      </c>
      <c r="AJ39" s="277" t="s">
        <v>784</v>
      </c>
      <c r="AK39" s="277" t="s">
        <v>785</v>
      </c>
      <c r="AL39" s="277" t="s">
        <v>764</v>
      </c>
      <c r="AM39" s="277" t="s">
        <v>765</v>
      </c>
      <c r="AN39" s="330" t="s">
        <v>543</v>
      </c>
      <c r="AO39" s="330"/>
      <c r="AP39" s="277" t="s">
        <v>544</v>
      </c>
      <c r="AQ39" s="277" t="s">
        <v>784</v>
      </c>
      <c r="AR39" s="277" t="s">
        <v>785</v>
      </c>
      <c r="AS39" s="277" t="s">
        <v>764</v>
      </c>
      <c r="AT39" s="277" t="s">
        <v>765</v>
      </c>
      <c r="AU39" s="330" t="s">
        <v>543</v>
      </c>
      <c r="AV39" s="330"/>
      <c r="AW39" s="277" t="s">
        <v>544</v>
      </c>
      <c r="AX39" s="277" t="s">
        <v>784</v>
      </c>
      <c r="AY39" s="277" t="s">
        <v>785</v>
      </c>
      <c r="AZ39" s="277" t="s">
        <v>764</v>
      </c>
      <c r="BA39" s="277" t="s">
        <v>765</v>
      </c>
      <c r="BB39" s="330" t="s">
        <v>543</v>
      </c>
      <c r="BC39" s="330"/>
      <c r="BD39" s="277" t="s">
        <v>544</v>
      </c>
      <c r="BE39" s="277" t="s">
        <v>784</v>
      </c>
      <c r="BF39" s="277" t="s">
        <v>785</v>
      </c>
      <c r="BG39" s="277" t="s">
        <v>764</v>
      </c>
      <c r="BH39" s="277" t="s">
        <v>765</v>
      </c>
      <c r="BI39" s="330" t="s">
        <v>543</v>
      </c>
      <c r="BJ39" s="330"/>
      <c r="BK39" s="277" t="s">
        <v>544</v>
      </c>
      <c r="BL39" s="277" t="s">
        <v>784</v>
      </c>
      <c r="BM39" s="277" t="s">
        <v>785</v>
      </c>
      <c r="BN39" s="277" t="s">
        <v>764</v>
      </c>
      <c r="BO39" s="277" t="s">
        <v>765</v>
      </c>
      <c r="BP39" s="330" t="s">
        <v>543</v>
      </c>
      <c r="BQ39" s="330"/>
      <c r="BR39" s="277" t="s">
        <v>544</v>
      </c>
      <c r="BS39" s="277" t="s">
        <v>784</v>
      </c>
      <c r="BT39" s="277" t="s">
        <v>785</v>
      </c>
      <c r="BU39" s="277" t="s">
        <v>764</v>
      </c>
      <c r="BV39" s="277" t="s">
        <v>765</v>
      </c>
      <c r="BW39" s="330" t="s">
        <v>543</v>
      </c>
      <c r="BX39" s="330"/>
      <c r="BY39" s="277" t="s">
        <v>544</v>
      </c>
      <c r="BZ39" s="277" t="s">
        <v>784</v>
      </c>
      <c r="CA39" s="277" t="s">
        <v>785</v>
      </c>
      <c r="CB39" s="277" t="s">
        <v>764</v>
      </c>
      <c r="CC39" s="277" t="s">
        <v>765</v>
      </c>
      <c r="CD39" s="330" t="s">
        <v>543</v>
      </c>
      <c r="CE39" s="330"/>
      <c r="CF39" s="277" t="s">
        <v>544</v>
      </c>
    </row>
    <row r="40" spans="1:84" ht="12.75" customHeight="1">
      <c r="A40" s="206" t="str">
        <f>Turnidomenica!A59</f>
        <v>Open - Girone 4</v>
      </c>
      <c r="B40" s="206">
        <f>Turnidomenica!B59</f>
        <v>7</v>
      </c>
      <c r="C40" s="206" t="str">
        <f>Turnidomenica!C59</f>
        <v>Saverio Bari</v>
      </c>
      <c r="D40" s="206" t="str">
        <f>Turnidomenica!D59</f>
        <v>Fernando Gomez</v>
      </c>
      <c r="E40" s="206"/>
      <c r="F40" s="206"/>
      <c r="G40" s="206" t="str">
        <f>Turnidomenica!G59</f>
        <v>Edoardo Bellotto</v>
      </c>
      <c r="H40" s="206" t="str">
        <f>Turnidomenica!A17</f>
        <v>Open - Girone 13</v>
      </c>
      <c r="I40" s="206">
        <f>Turnidomenica!B17</f>
        <v>7</v>
      </c>
      <c r="J40" s="206" t="str">
        <f>Turnidomenica!C17</f>
        <v>Luca Zambello</v>
      </c>
      <c r="K40" s="206" t="str">
        <f>Turnidomenica!D17</f>
        <v>Maurizio Brillantino</v>
      </c>
      <c r="L40" s="206"/>
      <c r="M40" s="206"/>
      <c r="N40" s="206" t="str">
        <f>Turnidomenica!G17</f>
        <v>Massimo Di Cè</v>
      </c>
      <c r="O40" s="206" t="str">
        <f>Turnidomenica!A143</f>
        <v>Open - Girone 4</v>
      </c>
      <c r="P40" s="206">
        <f>Turnidomenica!B143</f>
        <v>7</v>
      </c>
      <c r="Q40" s="206" t="str">
        <f>Turnidomenica!C143</f>
        <v>Saverio Bari</v>
      </c>
      <c r="R40" s="206" t="str">
        <f>Turnidomenica!D143</f>
        <v>Filippo Filippella</v>
      </c>
      <c r="S40" s="206"/>
      <c r="T40" s="206"/>
      <c r="U40" s="206" t="str">
        <f>Turnidomenica!G143</f>
        <v>Ismaele Caurla</v>
      </c>
      <c r="V40" s="206" t="str">
        <f>Turnidomenica!A101</f>
        <v>Open - Girone 13</v>
      </c>
      <c r="W40" s="206">
        <f>Turnidomenica!B101</f>
        <v>7</v>
      </c>
      <c r="X40" s="206" t="str">
        <f>Turnidomenica!C101</f>
        <v>Luca Zambello</v>
      </c>
      <c r="Y40" s="206" t="str">
        <f>Turnidomenica!D101</f>
        <v>Roderick Vassallo</v>
      </c>
      <c r="Z40" s="206"/>
      <c r="AA40" s="206"/>
      <c r="AB40" s="206" t="str">
        <f>Turnidomenica!G101</f>
        <v>Mauro Petrini</v>
      </c>
      <c r="AC40" s="206" t="str">
        <f>Turnidomenica!A227</f>
        <v>Open - Girone 4</v>
      </c>
      <c r="AD40" s="206">
        <f>Turnidomenica!B227</f>
        <v>7</v>
      </c>
      <c r="AE40" s="206" t="str">
        <f>Turnidomenica!C227</f>
        <v>Saverio Bari</v>
      </c>
      <c r="AF40" s="206" t="str">
        <f>Turnidomenica!D227</f>
        <v>Alessandro Subazzoli</v>
      </c>
      <c r="AG40" s="206"/>
      <c r="AH40" s="206"/>
      <c r="AI40" s="206" t="str">
        <f>Turnidomenica!G227</f>
        <v>Giovanni Francavilla</v>
      </c>
      <c r="AJ40" s="206" t="str">
        <f>Turnidomenica!A185</f>
        <v>Open - Girone 13</v>
      </c>
      <c r="AK40" s="206">
        <f>Turnidomenica!B185</f>
        <v>7</v>
      </c>
      <c r="AL40" s="206" t="str">
        <f>Turnidomenica!C185</f>
        <v>Luca Zambello</v>
      </c>
      <c r="AM40" s="206" t="str">
        <f>Turnidomenica!D185</f>
        <v>Riccardo Ferri</v>
      </c>
      <c r="AN40" s="206"/>
      <c r="AO40" s="206"/>
      <c r="AP40" s="206" t="str">
        <f>Turnidomenica!G185</f>
        <v>Adrianio Potecchi</v>
      </c>
      <c r="AQ40" s="206" t="str">
        <f>Turnidomenica!A269</f>
        <v>Open - Barr. Cons.</v>
      </c>
      <c r="AR40" s="206">
        <f>Turnidomenica!B269</f>
        <v>7</v>
      </c>
      <c r="AS40" s="206" t="str">
        <f>Turnidomenica!C269</f>
        <v>Giancarlo Cavanna Cavanna</v>
      </c>
      <c r="AT40" s="206" t="str">
        <f>Turnidomenica!D269</f>
        <v>Saverio Ferrante</v>
      </c>
      <c r="AU40" s="206"/>
      <c r="AV40" s="206"/>
      <c r="AW40" s="206" t="str">
        <f>Turnidomenica!G269</f>
        <v>Filippo Filippella</v>
      </c>
      <c r="AX40" s="206" t="str">
        <f>Turnidomenica!A309</f>
        <v>Open - 1/16 di finale</v>
      </c>
      <c r="AY40" s="206">
        <f>Turnidomenica!B309</f>
        <v>7</v>
      </c>
      <c r="AZ40" s="206" t="str">
        <f>Turnidomenica!C309</f>
        <v>Luca Zambello</v>
      </c>
      <c r="BA40" s="206" t="str">
        <f>Turnidomenica!D309</f>
        <v>Mauro Petrini</v>
      </c>
      <c r="BB40" s="206"/>
      <c r="BC40" s="206"/>
      <c r="BD40" s="206" t="str">
        <f>Turnidomenica!G309</f>
        <v>Roderick Vassallo</v>
      </c>
      <c r="BE40" s="206" t="str">
        <f>Turnidomenica!A351</f>
        <v>Open - 1/8 di finale</v>
      </c>
      <c r="BF40" s="206">
        <f>Turnidomenica!B351</f>
        <v>7</v>
      </c>
      <c r="BG40" s="206" t="str">
        <f>Turnidomenica!C351</f>
        <v>Simone Bertelli</v>
      </c>
      <c r="BH40" s="206" t="str">
        <f>Turnidomenica!D351</f>
        <v>William Dotto</v>
      </c>
      <c r="BI40" s="206"/>
      <c r="BJ40" s="206"/>
      <c r="BK40" s="206" t="str">
        <f>Turnidomenica!G351</f>
        <v>Vito De Benedictis</v>
      </c>
      <c r="BL40" s="206" t="str">
        <f>Turnidomenica!A393</f>
        <v>Open - 1/4 Cons.</v>
      </c>
      <c r="BM40" s="206">
        <f>Turnidomenica!B393</f>
        <v>7</v>
      </c>
      <c r="BN40" s="206" t="str">
        <f>Turnidomenica!C393</f>
        <v>Pier Luigi Signoretti</v>
      </c>
      <c r="BO40" s="206" t="str">
        <f>Turnidomenica!D393</f>
        <v>Emanuele Funaro</v>
      </c>
      <c r="BP40" s="206"/>
      <c r="BQ40" s="206"/>
      <c r="BR40" s="206" t="str">
        <f>Turnidomenica!G393</f>
        <v>Ismaele Caurla</v>
      </c>
      <c r="BS40" s="206" t="str">
        <f>Turnidomenica!A420</f>
        <v>Veterani - 1/2 Cons.</v>
      </c>
      <c r="BT40" s="206">
        <f>Turnidomenica!B420</f>
        <v>7</v>
      </c>
      <c r="BU40" s="206" t="str">
        <f>Turnidomenica!C420</f>
        <v>Fabio Stellato</v>
      </c>
      <c r="BV40" s="206" t="str">
        <f>Turnidomenica!D420</f>
        <v>Carlo Alessi</v>
      </c>
      <c r="BW40" s="206"/>
      <c r="BX40" s="206"/>
      <c r="BY40" s="206" t="str">
        <f>Turnidomenica!G420</f>
        <v>Michele Giudice</v>
      </c>
      <c r="BZ40" s="206"/>
      <c r="CA40" s="206"/>
      <c r="CB40" s="206"/>
      <c r="CC40" s="206"/>
      <c r="CD40" s="206"/>
      <c r="CE40" s="206"/>
      <c r="CF40" s="206"/>
    </row>
    <row r="41" spans="1:84" ht="12.75" customHeight="1">
      <c r="A41" s="133"/>
      <c r="B41" s="133"/>
      <c r="C41" s="143"/>
      <c r="D41" s="209" t="s">
        <v>954</v>
      </c>
      <c r="E41" s="210"/>
      <c r="F41" s="210"/>
      <c r="G41" s="205" t="s">
        <v>955</v>
      </c>
      <c r="H41" s="133"/>
      <c r="I41" s="133"/>
      <c r="J41" s="143"/>
      <c r="K41" s="209" t="s">
        <v>954</v>
      </c>
      <c r="L41" s="210"/>
      <c r="M41" s="210"/>
      <c r="N41" s="205" t="s">
        <v>955</v>
      </c>
      <c r="O41" s="133"/>
      <c r="P41" s="133"/>
      <c r="Q41" s="143"/>
      <c r="R41" s="209" t="s">
        <v>954</v>
      </c>
      <c r="S41" s="210"/>
      <c r="T41" s="210"/>
      <c r="U41" s="205" t="s">
        <v>955</v>
      </c>
      <c r="V41" s="133"/>
      <c r="W41" s="133"/>
      <c r="X41" s="143"/>
      <c r="Y41" s="209" t="s">
        <v>954</v>
      </c>
      <c r="Z41" s="210"/>
      <c r="AA41" s="210"/>
      <c r="AB41" s="205" t="s">
        <v>955</v>
      </c>
      <c r="AC41" s="133"/>
      <c r="AD41" s="133"/>
      <c r="AE41" s="143"/>
      <c r="AF41" s="209" t="s">
        <v>954</v>
      </c>
      <c r="AG41" s="210"/>
      <c r="AH41" s="210"/>
      <c r="AI41" s="205" t="s">
        <v>955</v>
      </c>
      <c r="AJ41" s="133"/>
      <c r="AK41" s="133"/>
      <c r="AL41" s="143"/>
      <c r="AM41" s="209" t="s">
        <v>954</v>
      </c>
      <c r="AN41" s="210"/>
      <c r="AO41" s="210"/>
      <c r="AP41" s="205" t="s">
        <v>955</v>
      </c>
      <c r="AQ41" s="133"/>
      <c r="AR41" s="133"/>
      <c r="AS41" s="143"/>
      <c r="AT41" s="209" t="s">
        <v>954</v>
      </c>
      <c r="AU41" s="210"/>
      <c r="AV41" s="210"/>
      <c r="AW41" s="205" t="s">
        <v>955</v>
      </c>
      <c r="AX41" s="133"/>
      <c r="AY41" s="133"/>
      <c r="AZ41" s="143"/>
      <c r="BA41" s="209" t="s">
        <v>954</v>
      </c>
      <c r="BB41" s="210"/>
      <c r="BC41" s="210"/>
      <c r="BD41" s="205" t="s">
        <v>955</v>
      </c>
      <c r="BE41" s="133"/>
      <c r="BF41" s="133"/>
      <c r="BG41" s="143"/>
      <c r="BH41" s="209" t="s">
        <v>954</v>
      </c>
      <c r="BI41" s="210"/>
      <c r="BJ41" s="210"/>
      <c r="BK41" s="205" t="s">
        <v>955</v>
      </c>
      <c r="BL41" s="133"/>
      <c r="BM41" s="133"/>
      <c r="BN41" s="143"/>
      <c r="BO41" s="209" t="s">
        <v>954</v>
      </c>
      <c r="BP41" s="210"/>
      <c r="BQ41" s="210"/>
      <c r="BR41" s="205" t="s">
        <v>955</v>
      </c>
      <c r="BS41" s="133"/>
      <c r="BT41" s="133"/>
      <c r="BU41" s="143"/>
      <c r="BV41" s="209" t="s">
        <v>954</v>
      </c>
      <c r="BW41" s="210"/>
      <c r="BX41" s="210"/>
      <c r="BY41" s="205" t="s">
        <v>955</v>
      </c>
      <c r="BZ41" s="133"/>
      <c r="CA41" s="133"/>
      <c r="CB41" s="143"/>
      <c r="CC41" s="209" t="s">
        <v>954</v>
      </c>
      <c r="CD41" s="210"/>
      <c r="CE41" s="210"/>
      <c r="CF41" s="205" t="s">
        <v>955</v>
      </c>
    </row>
    <row r="42" spans="1:84" ht="12.75" customHeight="1">
      <c r="A42" s="133"/>
      <c r="B42" s="133"/>
      <c r="C42" s="143"/>
      <c r="D42" s="143"/>
      <c r="E42" s="133"/>
      <c r="F42" s="133"/>
      <c r="G42" s="143"/>
      <c r="H42" s="133"/>
      <c r="I42" s="133"/>
      <c r="J42" s="143"/>
      <c r="K42" s="143"/>
      <c r="L42" s="133"/>
      <c r="M42" s="133"/>
      <c r="N42" s="143"/>
      <c r="O42" s="133"/>
      <c r="P42" s="133"/>
      <c r="Q42" s="143"/>
      <c r="R42" s="143"/>
      <c r="S42" s="133"/>
      <c r="T42" s="133"/>
      <c r="U42" s="143"/>
      <c r="V42" s="133"/>
      <c r="W42" s="133"/>
      <c r="X42" s="143"/>
      <c r="Y42" s="143"/>
      <c r="Z42" s="133"/>
      <c r="AA42" s="133"/>
      <c r="AB42" s="143"/>
      <c r="AC42" s="133"/>
      <c r="AD42" s="133"/>
      <c r="AE42" s="143"/>
      <c r="AF42" s="143"/>
      <c r="AG42" s="133"/>
      <c r="AH42" s="133"/>
      <c r="AI42" s="143"/>
      <c r="AJ42" s="133"/>
      <c r="AK42" s="133"/>
      <c r="AL42" s="143"/>
      <c r="AM42" s="143"/>
      <c r="AN42" s="133"/>
      <c r="AO42" s="133"/>
      <c r="AP42" s="143"/>
      <c r="AQ42" s="133"/>
      <c r="AR42" s="133"/>
      <c r="AS42" s="143"/>
      <c r="AT42" s="143"/>
      <c r="AU42" s="133"/>
      <c r="AV42" s="133"/>
      <c r="AW42" s="143"/>
      <c r="AX42" s="133"/>
      <c r="AY42" s="133"/>
      <c r="AZ42" s="143"/>
      <c r="BA42" s="143"/>
      <c r="BB42" s="133"/>
      <c r="BC42" s="133"/>
      <c r="BD42" s="143"/>
      <c r="BE42" s="133"/>
      <c r="BF42" s="133"/>
      <c r="BG42" s="143"/>
      <c r="BH42" s="143"/>
      <c r="BI42" s="133"/>
      <c r="BJ42" s="133"/>
      <c r="BK42" s="143"/>
      <c r="BL42" s="133"/>
      <c r="BM42" s="133"/>
      <c r="BN42" s="143"/>
      <c r="BO42" s="143"/>
      <c r="BP42" s="133"/>
      <c r="BQ42" s="133"/>
      <c r="BR42" s="143"/>
      <c r="BS42" s="133"/>
      <c r="BT42" s="133"/>
      <c r="BU42" s="143"/>
      <c r="BV42" s="143"/>
      <c r="BW42" s="133"/>
      <c r="BX42" s="133"/>
      <c r="BY42" s="143"/>
      <c r="BZ42" s="133"/>
      <c r="CA42" s="133"/>
      <c r="CB42" s="143"/>
      <c r="CC42" s="143"/>
      <c r="CD42" s="133"/>
      <c r="CE42" s="133"/>
      <c r="CF42" s="143"/>
    </row>
    <row r="43" spans="1:84" ht="12.75" customHeight="1">
      <c r="A43" s="328" t="s">
        <v>941</v>
      </c>
      <c r="B43" s="328"/>
      <c r="C43" s="328"/>
      <c r="D43" s="328"/>
      <c r="E43" s="328"/>
      <c r="F43" s="328"/>
      <c r="G43" s="328"/>
      <c r="H43" s="328" t="s">
        <v>941</v>
      </c>
      <c r="I43" s="328"/>
      <c r="J43" s="328"/>
      <c r="K43" s="328"/>
      <c r="L43" s="328"/>
      <c r="M43" s="328"/>
      <c r="N43" s="328"/>
      <c r="O43" s="328" t="s">
        <v>941</v>
      </c>
      <c r="P43" s="328"/>
      <c r="Q43" s="328"/>
      <c r="R43" s="328"/>
      <c r="S43" s="328"/>
      <c r="T43" s="328"/>
      <c r="U43" s="328"/>
      <c r="V43" s="328" t="s">
        <v>941</v>
      </c>
      <c r="W43" s="328"/>
      <c r="X43" s="328"/>
      <c r="Y43" s="328"/>
      <c r="Z43" s="328"/>
      <c r="AA43" s="328"/>
      <c r="AB43" s="328"/>
      <c r="AC43" s="328" t="s">
        <v>941</v>
      </c>
      <c r="AD43" s="328"/>
      <c r="AE43" s="328"/>
      <c r="AF43" s="328"/>
      <c r="AG43" s="328"/>
      <c r="AH43" s="328"/>
      <c r="AI43" s="328"/>
      <c r="AJ43" s="328" t="s">
        <v>941</v>
      </c>
      <c r="AK43" s="328"/>
      <c r="AL43" s="328"/>
      <c r="AM43" s="328"/>
      <c r="AN43" s="328"/>
      <c r="AO43" s="328"/>
      <c r="AP43" s="328"/>
      <c r="AQ43" s="328" t="s">
        <v>941</v>
      </c>
      <c r="AR43" s="328"/>
      <c r="AS43" s="328"/>
      <c r="AT43" s="328"/>
      <c r="AU43" s="328"/>
      <c r="AV43" s="328"/>
      <c r="AW43" s="328"/>
      <c r="AX43" s="328" t="s">
        <v>941</v>
      </c>
      <c r="AY43" s="328"/>
      <c r="AZ43" s="328"/>
      <c r="BA43" s="328"/>
      <c r="BB43" s="328"/>
      <c r="BC43" s="328"/>
      <c r="BD43" s="328"/>
      <c r="BE43" s="328" t="s">
        <v>941</v>
      </c>
      <c r="BF43" s="328"/>
      <c r="BG43" s="328"/>
      <c r="BH43" s="328"/>
      <c r="BI43" s="328"/>
      <c r="BJ43" s="328"/>
      <c r="BK43" s="328"/>
      <c r="BL43" s="328" t="s">
        <v>941</v>
      </c>
      <c r="BM43" s="328"/>
      <c r="BN43" s="328"/>
      <c r="BO43" s="328"/>
      <c r="BP43" s="328"/>
      <c r="BQ43" s="328"/>
      <c r="BR43" s="328"/>
      <c r="BS43" s="328" t="s">
        <v>941</v>
      </c>
      <c r="BT43" s="328"/>
      <c r="BU43" s="328"/>
      <c r="BV43" s="328"/>
      <c r="BW43" s="328"/>
      <c r="BX43" s="328"/>
      <c r="BY43" s="328"/>
      <c r="BZ43" s="328" t="s">
        <v>941</v>
      </c>
      <c r="CA43" s="328"/>
      <c r="CB43" s="328"/>
      <c r="CC43" s="328"/>
      <c r="CD43" s="328"/>
      <c r="CE43" s="328"/>
      <c r="CF43" s="328"/>
    </row>
    <row r="44" spans="1:84" ht="12.75" customHeight="1">
      <c r="A44" s="329" t="s">
        <v>942</v>
      </c>
      <c r="B44" s="329"/>
      <c r="C44" s="329"/>
      <c r="D44" s="329"/>
      <c r="E44" s="329"/>
      <c r="F44" s="329"/>
      <c r="G44" s="329"/>
      <c r="H44" s="329" t="s">
        <v>943</v>
      </c>
      <c r="I44" s="329"/>
      <c r="J44" s="329"/>
      <c r="K44" s="329"/>
      <c r="L44" s="329"/>
      <c r="M44" s="329"/>
      <c r="N44" s="329"/>
      <c r="O44" s="329" t="s">
        <v>944</v>
      </c>
      <c r="P44" s="329"/>
      <c r="Q44" s="329"/>
      <c r="R44" s="329"/>
      <c r="S44" s="329"/>
      <c r="T44" s="329"/>
      <c r="U44" s="329"/>
      <c r="V44" s="329" t="s">
        <v>945</v>
      </c>
      <c r="W44" s="329"/>
      <c r="X44" s="329"/>
      <c r="Y44" s="329"/>
      <c r="Z44" s="329"/>
      <c r="AA44" s="329"/>
      <c r="AB44" s="329"/>
      <c r="AC44" s="329" t="s">
        <v>946</v>
      </c>
      <c r="AD44" s="329"/>
      <c r="AE44" s="329"/>
      <c r="AF44" s="329"/>
      <c r="AG44" s="329"/>
      <c r="AH44" s="329"/>
      <c r="AI44" s="329"/>
      <c r="AJ44" s="329" t="s">
        <v>947</v>
      </c>
      <c r="AK44" s="329"/>
      <c r="AL44" s="329"/>
      <c r="AM44" s="329"/>
      <c r="AN44" s="329"/>
      <c r="AO44" s="329"/>
      <c r="AP44" s="329"/>
      <c r="AQ44" s="329" t="s">
        <v>948</v>
      </c>
      <c r="AR44" s="329"/>
      <c r="AS44" s="329"/>
      <c r="AT44" s="329"/>
      <c r="AU44" s="329"/>
      <c r="AV44" s="329"/>
      <c r="AW44" s="329"/>
      <c r="AX44" s="329" t="s">
        <v>949</v>
      </c>
      <c r="AY44" s="329"/>
      <c r="AZ44" s="329"/>
      <c r="BA44" s="329"/>
      <c r="BB44" s="329"/>
      <c r="BC44" s="329"/>
      <c r="BD44" s="329"/>
      <c r="BE44" s="329" t="s">
        <v>950</v>
      </c>
      <c r="BF44" s="329"/>
      <c r="BG44" s="329"/>
      <c r="BH44" s="329"/>
      <c r="BI44" s="329"/>
      <c r="BJ44" s="329"/>
      <c r="BK44" s="329"/>
      <c r="BL44" s="329" t="s">
        <v>951</v>
      </c>
      <c r="BM44" s="329"/>
      <c r="BN44" s="329"/>
      <c r="BO44" s="329"/>
      <c r="BP44" s="329"/>
      <c r="BQ44" s="329"/>
      <c r="BR44" s="329"/>
      <c r="BS44" s="329" t="s">
        <v>952</v>
      </c>
      <c r="BT44" s="329"/>
      <c r="BU44" s="329"/>
      <c r="BV44" s="329"/>
      <c r="BW44" s="329"/>
      <c r="BX44" s="329"/>
      <c r="BY44" s="329"/>
      <c r="BZ44" s="329" t="s">
        <v>953</v>
      </c>
      <c r="CA44" s="329"/>
      <c r="CB44" s="329"/>
      <c r="CC44" s="329"/>
      <c r="CD44" s="329"/>
      <c r="CE44" s="329"/>
      <c r="CF44" s="329"/>
    </row>
    <row r="45" spans="1:84" ht="12.75" customHeight="1">
      <c r="A45" s="277" t="s">
        <v>784</v>
      </c>
      <c r="B45" s="277" t="s">
        <v>785</v>
      </c>
      <c r="C45" s="277" t="s">
        <v>764</v>
      </c>
      <c r="D45" s="277" t="s">
        <v>765</v>
      </c>
      <c r="E45" s="330" t="s">
        <v>543</v>
      </c>
      <c r="F45" s="330"/>
      <c r="G45" s="277" t="s">
        <v>544</v>
      </c>
      <c r="H45" s="277" t="s">
        <v>784</v>
      </c>
      <c r="I45" s="277" t="s">
        <v>785</v>
      </c>
      <c r="J45" s="277" t="s">
        <v>764</v>
      </c>
      <c r="K45" s="277" t="s">
        <v>765</v>
      </c>
      <c r="L45" s="330" t="s">
        <v>543</v>
      </c>
      <c r="M45" s="330"/>
      <c r="N45" s="277" t="s">
        <v>544</v>
      </c>
      <c r="O45" s="277" t="s">
        <v>784</v>
      </c>
      <c r="P45" s="277" t="s">
        <v>785</v>
      </c>
      <c r="Q45" s="277" t="s">
        <v>764</v>
      </c>
      <c r="R45" s="277" t="s">
        <v>765</v>
      </c>
      <c r="S45" s="330" t="s">
        <v>543</v>
      </c>
      <c r="T45" s="330"/>
      <c r="U45" s="277" t="s">
        <v>544</v>
      </c>
      <c r="V45" s="277" t="s">
        <v>784</v>
      </c>
      <c r="W45" s="277" t="s">
        <v>785</v>
      </c>
      <c r="X45" s="277" t="s">
        <v>764</v>
      </c>
      <c r="Y45" s="277" t="s">
        <v>765</v>
      </c>
      <c r="Z45" s="330" t="s">
        <v>543</v>
      </c>
      <c r="AA45" s="330"/>
      <c r="AB45" s="277" t="s">
        <v>544</v>
      </c>
      <c r="AC45" s="277" t="s">
        <v>784</v>
      </c>
      <c r="AD45" s="277" t="s">
        <v>785</v>
      </c>
      <c r="AE45" s="277" t="s">
        <v>764</v>
      </c>
      <c r="AF45" s="277" t="s">
        <v>765</v>
      </c>
      <c r="AG45" s="330" t="s">
        <v>543</v>
      </c>
      <c r="AH45" s="330"/>
      <c r="AI45" s="277" t="s">
        <v>544</v>
      </c>
      <c r="AJ45" s="277" t="s">
        <v>784</v>
      </c>
      <c r="AK45" s="277" t="s">
        <v>785</v>
      </c>
      <c r="AL45" s="277" t="s">
        <v>764</v>
      </c>
      <c r="AM45" s="277" t="s">
        <v>765</v>
      </c>
      <c r="AN45" s="330" t="s">
        <v>543</v>
      </c>
      <c r="AO45" s="330"/>
      <c r="AP45" s="277" t="s">
        <v>544</v>
      </c>
      <c r="AQ45" s="277" t="s">
        <v>784</v>
      </c>
      <c r="AR45" s="277" t="s">
        <v>785</v>
      </c>
      <c r="AS45" s="277" t="s">
        <v>764</v>
      </c>
      <c r="AT45" s="277" t="s">
        <v>765</v>
      </c>
      <c r="AU45" s="330" t="s">
        <v>543</v>
      </c>
      <c r="AV45" s="330"/>
      <c r="AW45" s="277" t="s">
        <v>544</v>
      </c>
      <c r="AX45" s="277" t="s">
        <v>784</v>
      </c>
      <c r="AY45" s="277" t="s">
        <v>785</v>
      </c>
      <c r="AZ45" s="277" t="s">
        <v>764</v>
      </c>
      <c r="BA45" s="277" t="s">
        <v>765</v>
      </c>
      <c r="BB45" s="330" t="s">
        <v>543</v>
      </c>
      <c r="BC45" s="330"/>
      <c r="BD45" s="277" t="s">
        <v>544</v>
      </c>
      <c r="BE45" s="277" t="s">
        <v>784</v>
      </c>
      <c r="BF45" s="277" t="s">
        <v>785</v>
      </c>
      <c r="BG45" s="277" t="s">
        <v>764</v>
      </c>
      <c r="BH45" s="277" t="s">
        <v>765</v>
      </c>
      <c r="BI45" s="330" t="s">
        <v>543</v>
      </c>
      <c r="BJ45" s="330"/>
      <c r="BK45" s="277" t="s">
        <v>544</v>
      </c>
      <c r="BL45" s="277" t="s">
        <v>784</v>
      </c>
      <c r="BM45" s="277" t="s">
        <v>785</v>
      </c>
      <c r="BN45" s="277" t="s">
        <v>764</v>
      </c>
      <c r="BO45" s="277" t="s">
        <v>765</v>
      </c>
      <c r="BP45" s="330" t="s">
        <v>543</v>
      </c>
      <c r="BQ45" s="330"/>
      <c r="BR45" s="277" t="s">
        <v>544</v>
      </c>
      <c r="BS45" s="277" t="s">
        <v>784</v>
      </c>
      <c r="BT45" s="277" t="s">
        <v>785</v>
      </c>
      <c r="BU45" s="277" t="s">
        <v>764</v>
      </c>
      <c r="BV45" s="277" t="s">
        <v>765</v>
      </c>
      <c r="BW45" s="330" t="s">
        <v>543</v>
      </c>
      <c r="BX45" s="330"/>
      <c r="BY45" s="277" t="s">
        <v>544</v>
      </c>
      <c r="BZ45" s="277" t="s">
        <v>784</v>
      </c>
      <c r="CA45" s="277" t="s">
        <v>785</v>
      </c>
      <c r="CB45" s="277" t="s">
        <v>764</v>
      </c>
      <c r="CC45" s="277" t="s">
        <v>765</v>
      </c>
      <c r="CD45" s="330" t="s">
        <v>543</v>
      </c>
      <c r="CE45" s="330"/>
      <c r="CF45" s="277" t="s">
        <v>544</v>
      </c>
    </row>
    <row r="46" spans="1:84" ht="12.75" customHeight="1">
      <c r="A46" s="206" t="str">
        <f>Turnidomenica!A60</f>
        <v>Open - Girone 4</v>
      </c>
      <c r="B46" s="206">
        <f>Turnidomenica!B60</f>
        <v>8</v>
      </c>
      <c r="C46" s="206" t="str">
        <f>Turnidomenica!C60</f>
        <v>Filippo Filippella</v>
      </c>
      <c r="D46" s="206" t="str">
        <f>Turnidomenica!D60</f>
        <v>Alessandro Subazzoli</v>
      </c>
      <c r="E46" s="206"/>
      <c r="F46" s="206"/>
      <c r="G46" s="206" t="str">
        <f>Turnidomenica!G60</f>
        <v>Remy Lours</v>
      </c>
      <c r="H46" s="206" t="str">
        <f>Turnidomenica!A18</f>
        <v>Open - Girone 13</v>
      </c>
      <c r="I46" s="206">
        <f>Turnidomenica!B18</f>
        <v>8</v>
      </c>
      <c r="J46" s="206" t="str">
        <f>Turnidomenica!C18</f>
        <v>Roderick Vassallo</v>
      </c>
      <c r="K46" s="206" t="str">
        <f>Turnidomenica!D18</f>
        <v>Riccardo Ferri</v>
      </c>
      <c r="L46" s="206"/>
      <c r="M46" s="206"/>
      <c r="N46" s="206" t="str">
        <f>Turnidomenica!G18</f>
        <v>Adrianio Potecchi</v>
      </c>
      <c r="O46" s="206" t="str">
        <f>Turnidomenica!A144</f>
        <v>Open - Girone 4</v>
      </c>
      <c r="P46" s="206">
        <f>Turnidomenica!B144</f>
        <v>8</v>
      </c>
      <c r="Q46" s="206" t="str">
        <f>Turnidomenica!C144</f>
        <v>Fernando Gomez</v>
      </c>
      <c r="R46" s="206" t="str">
        <f>Turnidomenica!D144</f>
        <v>Alessandro Subazzoli</v>
      </c>
      <c r="S46" s="206"/>
      <c r="T46" s="206"/>
      <c r="U46" s="206" t="str">
        <f>Turnidomenica!G144</f>
        <v>Emanuele Funaro</v>
      </c>
      <c r="V46" s="206" t="str">
        <f>Turnidomenica!A102</f>
        <v>Open - Girone 13</v>
      </c>
      <c r="W46" s="206">
        <f>Turnidomenica!B102</f>
        <v>8</v>
      </c>
      <c r="X46" s="206" t="str">
        <f>Turnidomenica!C102</f>
        <v>Maurizio Brillantino</v>
      </c>
      <c r="Y46" s="206" t="str">
        <f>Turnidomenica!D102</f>
        <v>Riccardo Ferri</v>
      </c>
      <c r="Z46" s="206"/>
      <c r="AA46" s="206"/>
      <c r="AB46" s="206" t="str">
        <f>Turnidomenica!G102</f>
        <v>Paolo Bernardini</v>
      </c>
      <c r="AC46" s="206" t="str">
        <f>Turnidomenica!A228</f>
        <v>Open - Girone 4</v>
      </c>
      <c r="AD46" s="206">
        <f>Turnidomenica!B228</f>
        <v>8</v>
      </c>
      <c r="AE46" s="206" t="str">
        <f>Turnidomenica!C228</f>
        <v>Filippo Filippella</v>
      </c>
      <c r="AF46" s="206" t="str">
        <f>Turnidomenica!D228</f>
        <v>Fernando Gomez</v>
      </c>
      <c r="AG46" s="206"/>
      <c r="AH46" s="206"/>
      <c r="AI46" s="206" t="str">
        <f>Turnidomenica!G228</f>
        <v>Daniele Lopresto</v>
      </c>
      <c r="AJ46" s="206" t="str">
        <f>Turnidomenica!A186</f>
        <v>Open - Girone 13</v>
      </c>
      <c r="AK46" s="206">
        <f>Turnidomenica!B186</f>
        <v>8</v>
      </c>
      <c r="AL46" s="206" t="str">
        <f>Turnidomenica!C186</f>
        <v>Roderick Vassallo</v>
      </c>
      <c r="AM46" s="206" t="str">
        <f>Turnidomenica!D186</f>
        <v>Maurizio Brillantino</v>
      </c>
      <c r="AN46" s="206"/>
      <c r="AO46" s="206"/>
      <c r="AP46" s="206" t="str">
        <f>Turnidomenica!G186</f>
        <v>Enrico Giannarelli</v>
      </c>
      <c r="AQ46" s="206" t="str">
        <f>Turnidomenica!A270</f>
        <v>Open - Barr. Cons.</v>
      </c>
      <c r="AR46" s="206">
        <f>Turnidomenica!B270</f>
        <v>8</v>
      </c>
      <c r="AS46" s="206" t="str">
        <f>Turnidomenica!C270</f>
        <v>Adrianio Potecchi</v>
      </c>
      <c r="AT46" s="206" t="str">
        <f>Turnidomenica!D270</f>
        <v>Paolo Zambello</v>
      </c>
      <c r="AU46" s="206"/>
      <c r="AV46" s="206"/>
      <c r="AW46" s="206" t="str">
        <f>Turnidomenica!G270</f>
        <v>Daniele Di Cè</v>
      </c>
      <c r="AX46" s="206" t="str">
        <f>Turnidomenica!A310</f>
        <v>Open - 1/16 di finale</v>
      </c>
      <c r="AY46" s="206">
        <f>Turnidomenica!B310</f>
        <v>8</v>
      </c>
      <c r="AZ46" s="206" t="str">
        <f>Turnidomenica!C310</f>
        <v>Saverio Bari</v>
      </c>
      <c r="BA46" s="206" t="str">
        <f>Turnidomenica!D310</f>
        <v>Bjorn Kegenbein</v>
      </c>
      <c r="BB46" s="206"/>
      <c r="BC46" s="206"/>
      <c r="BD46" s="206" t="str">
        <f>Turnidomenica!G310</f>
        <v>Massimo Di Cè</v>
      </c>
      <c r="BE46" s="206" t="str">
        <f>Turnidomenica!A352</f>
        <v>Open - 1/8 di finale</v>
      </c>
      <c r="BF46" s="206">
        <f>Turnidomenica!B352</f>
        <v>8</v>
      </c>
      <c r="BG46" s="206" t="str">
        <f>Turnidomenica!C352</f>
        <v>Luca Battista</v>
      </c>
      <c r="BH46" s="206" t="str">
        <f>Turnidomenica!D352</f>
        <v>Luca Colangelo</v>
      </c>
      <c r="BI46" s="206"/>
      <c r="BJ46" s="206"/>
      <c r="BK46" s="206" t="str">
        <f>Turnidomenica!G352</f>
        <v>Wolfgang Leitner</v>
      </c>
      <c r="BL46" s="206" t="str">
        <f>Turnidomenica!A394</f>
        <v>Open - 1/4 Cons.</v>
      </c>
      <c r="BM46" s="206">
        <f>Turnidomenica!B394</f>
        <v>8</v>
      </c>
      <c r="BN46" s="206" t="str">
        <f>Turnidomenica!C394</f>
        <v>Fernando Gomez</v>
      </c>
      <c r="BO46" s="206" t="str">
        <f>Turnidomenica!D394</f>
        <v>Michael Stolzenberg</v>
      </c>
      <c r="BP46" s="206"/>
      <c r="BQ46" s="206"/>
      <c r="BR46" s="206">
        <f>Turnidomenica!G394</f>
        <v>0</v>
      </c>
      <c r="BS46" s="206" t="str">
        <f>Turnidomenica!A421</f>
        <v>Veterani - 1/2 Cons.</v>
      </c>
      <c r="BT46" s="206">
        <f>Turnidomenica!B421</f>
        <v>8</v>
      </c>
      <c r="BU46" s="206" t="str">
        <f>Turnidomenica!C421</f>
        <v>Massimo Conti</v>
      </c>
      <c r="BV46" s="206" t="str">
        <f>Turnidomenica!D421</f>
        <v>Luca Bisio</v>
      </c>
      <c r="BW46" s="206"/>
      <c r="BX46" s="206"/>
      <c r="BY46" s="206" t="str">
        <f>Turnidomenica!G421</f>
        <v>Eric Naszalyi</v>
      </c>
      <c r="BZ46" s="206"/>
      <c r="CA46" s="206"/>
      <c r="CB46" s="206"/>
      <c r="CC46" s="206"/>
      <c r="CD46" s="206"/>
      <c r="CE46" s="206"/>
      <c r="CF46" s="206"/>
    </row>
    <row r="47" spans="1:84" ht="12.75" customHeight="1">
      <c r="A47" s="133"/>
      <c r="B47" s="133"/>
      <c r="C47" s="143"/>
      <c r="D47" s="209" t="s">
        <v>954</v>
      </c>
      <c r="E47" s="210"/>
      <c r="F47" s="210"/>
      <c r="G47" s="205" t="s">
        <v>955</v>
      </c>
      <c r="H47" s="133"/>
      <c r="I47" s="133"/>
      <c r="J47" s="143"/>
      <c r="K47" s="209" t="s">
        <v>954</v>
      </c>
      <c r="L47" s="210"/>
      <c r="M47" s="210"/>
      <c r="N47" s="205" t="s">
        <v>955</v>
      </c>
      <c r="O47" s="133"/>
      <c r="P47" s="133"/>
      <c r="Q47" s="143"/>
      <c r="R47" s="209" t="s">
        <v>954</v>
      </c>
      <c r="S47" s="210"/>
      <c r="T47" s="210"/>
      <c r="U47" s="205" t="s">
        <v>955</v>
      </c>
      <c r="V47" s="133"/>
      <c r="W47" s="133"/>
      <c r="X47" s="143"/>
      <c r="Y47" s="209" t="s">
        <v>954</v>
      </c>
      <c r="Z47" s="210"/>
      <c r="AA47" s="210"/>
      <c r="AB47" s="205" t="s">
        <v>955</v>
      </c>
      <c r="AC47" s="133"/>
      <c r="AD47" s="133"/>
      <c r="AE47" s="143"/>
      <c r="AF47" s="209" t="s">
        <v>954</v>
      </c>
      <c r="AG47" s="210"/>
      <c r="AH47" s="210"/>
      <c r="AI47" s="205" t="s">
        <v>955</v>
      </c>
      <c r="AJ47" s="133"/>
      <c r="AK47" s="133"/>
      <c r="AL47" s="143"/>
      <c r="AM47" s="209" t="s">
        <v>954</v>
      </c>
      <c r="AN47" s="210"/>
      <c r="AO47" s="210"/>
      <c r="AP47" s="205" t="s">
        <v>955</v>
      </c>
      <c r="AQ47" s="133"/>
      <c r="AR47" s="133"/>
      <c r="AS47" s="143"/>
      <c r="AT47" s="209" t="s">
        <v>954</v>
      </c>
      <c r="AU47" s="210"/>
      <c r="AV47" s="210"/>
      <c r="AW47" s="205" t="s">
        <v>955</v>
      </c>
      <c r="AX47" s="133"/>
      <c r="AY47" s="133"/>
      <c r="AZ47" s="143"/>
      <c r="BA47" s="209" t="s">
        <v>954</v>
      </c>
      <c r="BB47" s="210"/>
      <c r="BC47" s="210"/>
      <c r="BD47" s="205" t="s">
        <v>955</v>
      </c>
      <c r="BE47" s="133"/>
      <c r="BF47" s="133"/>
      <c r="BG47" s="143"/>
      <c r="BH47" s="209" t="s">
        <v>954</v>
      </c>
      <c r="BI47" s="210"/>
      <c r="BJ47" s="210"/>
      <c r="BK47" s="205" t="s">
        <v>955</v>
      </c>
      <c r="BL47" s="133"/>
      <c r="BM47" s="133"/>
      <c r="BN47" s="143"/>
      <c r="BO47" s="209" t="s">
        <v>954</v>
      </c>
      <c r="BP47" s="210"/>
      <c r="BQ47" s="210"/>
      <c r="BR47" s="205" t="s">
        <v>955</v>
      </c>
      <c r="BS47" s="133"/>
      <c r="BT47" s="133"/>
      <c r="BU47" s="143"/>
      <c r="BV47" s="209" t="s">
        <v>954</v>
      </c>
      <c r="BW47" s="210"/>
      <c r="BX47" s="210"/>
      <c r="BY47" s="205" t="s">
        <v>955</v>
      </c>
      <c r="BZ47" s="133"/>
      <c r="CA47" s="133"/>
      <c r="CB47" s="143"/>
      <c r="CC47" s="209" t="s">
        <v>954</v>
      </c>
      <c r="CD47" s="210"/>
      <c r="CE47" s="210"/>
      <c r="CF47" s="205" t="s">
        <v>955</v>
      </c>
    </row>
    <row r="48" spans="1:84" ht="12.75" customHeight="1">
      <c r="A48" s="133"/>
      <c r="B48" s="133"/>
      <c r="C48" s="143"/>
      <c r="D48" s="143"/>
      <c r="E48" s="133"/>
      <c r="F48" s="133"/>
      <c r="G48" s="143"/>
      <c r="H48" s="133"/>
      <c r="I48" s="133"/>
      <c r="J48" s="143"/>
      <c r="K48" s="143"/>
      <c r="L48" s="133"/>
      <c r="M48" s="133"/>
      <c r="N48" s="143"/>
      <c r="O48" s="133"/>
      <c r="P48" s="133"/>
      <c r="Q48" s="143"/>
      <c r="R48" s="143"/>
      <c r="S48" s="133"/>
      <c r="T48" s="133"/>
      <c r="U48" s="143"/>
      <c r="V48" s="133"/>
      <c r="W48" s="133"/>
      <c r="X48" s="143"/>
      <c r="Y48" s="143"/>
      <c r="Z48" s="133"/>
      <c r="AA48" s="133"/>
      <c r="AB48" s="143"/>
      <c r="AC48" s="133"/>
      <c r="AD48" s="133"/>
      <c r="AE48" s="143"/>
      <c r="AF48" s="143"/>
      <c r="AG48" s="133"/>
      <c r="AH48" s="133"/>
      <c r="AI48" s="143"/>
      <c r="AJ48" s="133"/>
      <c r="AK48" s="133"/>
      <c r="AL48" s="143"/>
      <c r="AM48" s="143"/>
      <c r="AN48" s="133"/>
      <c r="AO48" s="133"/>
      <c r="AP48" s="143"/>
      <c r="AQ48" s="133"/>
      <c r="AR48" s="133"/>
      <c r="AS48" s="143"/>
      <c r="AT48" s="143"/>
      <c r="AU48" s="133"/>
      <c r="AV48" s="133"/>
      <c r="AW48" s="143"/>
      <c r="AX48" s="133"/>
      <c r="AY48" s="133"/>
      <c r="AZ48" s="143"/>
      <c r="BA48" s="143"/>
      <c r="BB48" s="133"/>
      <c r="BC48" s="133"/>
      <c r="BD48" s="143"/>
      <c r="BE48" s="133"/>
      <c r="BF48" s="133"/>
      <c r="BG48" s="143"/>
      <c r="BH48" s="143"/>
      <c r="BI48" s="133"/>
      <c r="BJ48" s="133"/>
      <c r="BK48" s="143"/>
      <c r="BL48" s="133"/>
      <c r="BM48" s="133"/>
      <c r="BN48" s="143"/>
      <c r="BO48" s="143"/>
      <c r="BP48" s="133"/>
      <c r="BQ48" s="133"/>
      <c r="BR48" s="143"/>
      <c r="BS48" s="133"/>
      <c r="BT48" s="133"/>
      <c r="BU48" s="143"/>
      <c r="BV48" s="143"/>
      <c r="BW48" s="133"/>
      <c r="BX48" s="133"/>
      <c r="BY48" s="143"/>
      <c r="BZ48" s="133"/>
      <c r="CA48" s="133"/>
      <c r="CB48" s="143"/>
      <c r="CC48" s="143"/>
      <c r="CD48" s="133"/>
      <c r="CE48" s="133"/>
      <c r="CF48" s="143"/>
    </row>
    <row r="49" spans="1:84" ht="12.75" customHeight="1">
      <c r="A49" s="328" t="s">
        <v>941</v>
      </c>
      <c r="B49" s="328"/>
      <c r="C49" s="328"/>
      <c r="D49" s="328"/>
      <c r="E49" s="328"/>
      <c r="F49" s="328"/>
      <c r="G49" s="328"/>
      <c r="H49" s="328" t="s">
        <v>941</v>
      </c>
      <c r="I49" s="328"/>
      <c r="J49" s="328"/>
      <c r="K49" s="328"/>
      <c r="L49" s="328"/>
      <c r="M49" s="328"/>
      <c r="N49" s="328"/>
      <c r="O49" s="328" t="s">
        <v>941</v>
      </c>
      <c r="P49" s="328"/>
      <c r="Q49" s="328"/>
      <c r="R49" s="328"/>
      <c r="S49" s="328"/>
      <c r="T49" s="328"/>
      <c r="U49" s="328"/>
      <c r="V49" s="328" t="s">
        <v>941</v>
      </c>
      <c r="W49" s="328"/>
      <c r="X49" s="328"/>
      <c r="Y49" s="328"/>
      <c r="Z49" s="328"/>
      <c r="AA49" s="328"/>
      <c r="AB49" s="328"/>
      <c r="AC49" s="328" t="s">
        <v>941</v>
      </c>
      <c r="AD49" s="328"/>
      <c r="AE49" s="328"/>
      <c r="AF49" s="328"/>
      <c r="AG49" s="328"/>
      <c r="AH49" s="328"/>
      <c r="AI49" s="328"/>
      <c r="AJ49" s="328" t="s">
        <v>941</v>
      </c>
      <c r="AK49" s="328"/>
      <c r="AL49" s="328"/>
      <c r="AM49" s="328"/>
      <c r="AN49" s="328"/>
      <c r="AO49" s="328"/>
      <c r="AP49" s="328"/>
      <c r="AQ49" s="328" t="s">
        <v>941</v>
      </c>
      <c r="AR49" s="328"/>
      <c r="AS49" s="328"/>
      <c r="AT49" s="328"/>
      <c r="AU49" s="328"/>
      <c r="AV49" s="328"/>
      <c r="AW49" s="328"/>
      <c r="AX49" s="328" t="s">
        <v>941</v>
      </c>
      <c r="AY49" s="328"/>
      <c r="AZ49" s="328"/>
      <c r="BA49" s="328"/>
      <c r="BB49" s="328"/>
      <c r="BC49" s="328"/>
      <c r="BD49" s="328"/>
      <c r="BE49" s="328" t="s">
        <v>941</v>
      </c>
      <c r="BF49" s="328"/>
      <c r="BG49" s="328"/>
      <c r="BH49" s="328"/>
      <c r="BI49" s="328"/>
      <c r="BJ49" s="328"/>
      <c r="BK49" s="328"/>
      <c r="BL49" s="328" t="s">
        <v>941</v>
      </c>
      <c r="BM49" s="328"/>
      <c r="BN49" s="328"/>
      <c r="BO49" s="328"/>
      <c r="BP49" s="328"/>
      <c r="BQ49" s="328"/>
      <c r="BR49" s="328"/>
      <c r="BS49" s="328" t="s">
        <v>941</v>
      </c>
      <c r="BT49" s="328"/>
      <c r="BU49" s="328"/>
      <c r="BV49" s="328"/>
      <c r="BW49" s="328"/>
      <c r="BX49" s="328"/>
      <c r="BY49" s="328"/>
      <c r="BZ49" s="328" t="s">
        <v>941</v>
      </c>
      <c r="CA49" s="328"/>
      <c r="CB49" s="328"/>
      <c r="CC49" s="328"/>
      <c r="CD49" s="328"/>
      <c r="CE49" s="328"/>
      <c r="CF49" s="328"/>
    </row>
    <row r="50" spans="1:84" ht="12.75" customHeight="1">
      <c r="A50" s="329" t="s">
        <v>942</v>
      </c>
      <c r="B50" s="329"/>
      <c r="C50" s="329"/>
      <c r="D50" s="329"/>
      <c r="E50" s="329"/>
      <c r="F50" s="329"/>
      <c r="G50" s="329"/>
      <c r="H50" s="329" t="s">
        <v>943</v>
      </c>
      <c r="I50" s="329"/>
      <c r="J50" s="329"/>
      <c r="K50" s="329"/>
      <c r="L50" s="329"/>
      <c r="M50" s="329"/>
      <c r="N50" s="329"/>
      <c r="O50" s="329" t="s">
        <v>944</v>
      </c>
      <c r="P50" s="329"/>
      <c r="Q50" s="329"/>
      <c r="R50" s="329"/>
      <c r="S50" s="329"/>
      <c r="T50" s="329"/>
      <c r="U50" s="329"/>
      <c r="V50" s="329" t="s">
        <v>945</v>
      </c>
      <c r="W50" s="329"/>
      <c r="X50" s="329"/>
      <c r="Y50" s="329"/>
      <c r="Z50" s="329"/>
      <c r="AA50" s="329"/>
      <c r="AB50" s="329"/>
      <c r="AC50" s="329" t="s">
        <v>946</v>
      </c>
      <c r="AD50" s="329"/>
      <c r="AE50" s="329"/>
      <c r="AF50" s="329"/>
      <c r="AG50" s="329"/>
      <c r="AH50" s="329"/>
      <c r="AI50" s="329"/>
      <c r="AJ50" s="329" t="s">
        <v>947</v>
      </c>
      <c r="AK50" s="329"/>
      <c r="AL50" s="329"/>
      <c r="AM50" s="329"/>
      <c r="AN50" s="329"/>
      <c r="AO50" s="329"/>
      <c r="AP50" s="329"/>
      <c r="AQ50" s="329" t="s">
        <v>948</v>
      </c>
      <c r="AR50" s="329"/>
      <c r="AS50" s="329"/>
      <c r="AT50" s="329"/>
      <c r="AU50" s="329"/>
      <c r="AV50" s="329"/>
      <c r="AW50" s="329"/>
      <c r="AX50" s="329" t="s">
        <v>949</v>
      </c>
      <c r="AY50" s="329"/>
      <c r="AZ50" s="329"/>
      <c r="BA50" s="329"/>
      <c r="BB50" s="329"/>
      <c r="BC50" s="329"/>
      <c r="BD50" s="329"/>
      <c r="BE50" s="329" t="s">
        <v>950</v>
      </c>
      <c r="BF50" s="329"/>
      <c r="BG50" s="329"/>
      <c r="BH50" s="329"/>
      <c r="BI50" s="329"/>
      <c r="BJ50" s="329"/>
      <c r="BK50" s="329"/>
      <c r="BL50" s="329" t="s">
        <v>951</v>
      </c>
      <c r="BM50" s="329"/>
      <c r="BN50" s="329"/>
      <c r="BO50" s="329"/>
      <c r="BP50" s="329"/>
      <c r="BQ50" s="329"/>
      <c r="BR50" s="329"/>
      <c r="BS50" s="329" t="s">
        <v>952</v>
      </c>
      <c r="BT50" s="329"/>
      <c r="BU50" s="329"/>
      <c r="BV50" s="329"/>
      <c r="BW50" s="329"/>
      <c r="BX50" s="329"/>
      <c r="BY50" s="329"/>
      <c r="BZ50" s="329" t="s">
        <v>953</v>
      </c>
      <c r="CA50" s="329"/>
      <c r="CB50" s="329"/>
      <c r="CC50" s="329"/>
      <c r="CD50" s="329"/>
      <c r="CE50" s="329"/>
      <c r="CF50" s="329"/>
    </row>
    <row r="51" spans="1:84" ht="12.75" customHeight="1">
      <c r="A51" s="277" t="s">
        <v>784</v>
      </c>
      <c r="B51" s="277" t="s">
        <v>785</v>
      </c>
      <c r="C51" s="277" t="s">
        <v>764</v>
      </c>
      <c r="D51" s="277" t="s">
        <v>765</v>
      </c>
      <c r="E51" s="330" t="s">
        <v>543</v>
      </c>
      <c r="F51" s="330"/>
      <c r="G51" s="277" t="s">
        <v>544</v>
      </c>
      <c r="H51" s="277" t="s">
        <v>784</v>
      </c>
      <c r="I51" s="277" t="s">
        <v>785</v>
      </c>
      <c r="J51" s="277" t="s">
        <v>764</v>
      </c>
      <c r="K51" s="277" t="s">
        <v>765</v>
      </c>
      <c r="L51" s="330" t="s">
        <v>543</v>
      </c>
      <c r="M51" s="330"/>
      <c r="N51" s="277" t="s">
        <v>544</v>
      </c>
      <c r="O51" s="277" t="s">
        <v>784</v>
      </c>
      <c r="P51" s="277" t="s">
        <v>785</v>
      </c>
      <c r="Q51" s="277" t="s">
        <v>764</v>
      </c>
      <c r="R51" s="277" t="s">
        <v>765</v>
      </c>
      <c r="S51" s="330" t="s">
        <v>543</v>
      </c>
      <c r="T51" s="330"/>
      <c r="U51" s="277" t="s">
        <v>544</v>
      </c>
      <c r="V51" s="277" t="s">
        <v>784</v>
      </c>
      <c r="W51" s="277" t="s">
        <v>785</v>
      </c>
      <c r="X51" s="277" t="s">
        <v>764</v>
      </c>
      <c r="Y51" s="277" t="s">
        <v>765</v>
      </c>
      <c r="Z51" s="330" t="s">
        <v>543</v>
      </c>
      <c r="AA51" s="330"/>
      <c r="AB51" s="277" t="s">
        <v>544</v>
      </c>
      <c r="AC51" s="277" t="s">
        <v>784</v>
      </c>
      <c r="AD51" s="277" t="s">
        <v>785</v>
      </c>
      <c r="AE51" s="277" t="s">
        <v>764</v>
      </c>
      <c r="AF51" s="277" t="s">
        <v>765</v>
      </c>
      <c r="AG51" s="330" t="s">
        <v>543</v>
      </c>
      <c r="AH51" s="330"/>
      <c r="AI51" s="277" t="s">
        <v>544</v>
      </c>
      <c r="AJ51" s="277" t="s">
        <v>784</v>
      </c>
      <c r="AK51" s="277" t="s">
        <v>785</v>
      </c>
      <c r="AL51" s="277" t="s">
        <v>764</v>
      </c>
      <c r="AM51" s="277" t="s">
        <v>765</v>
      </c>
      <c r="AN51" s="330" t="s">
        <v>543</v>
      </c>
      <c r="AO51" s="330"/>
      <c r="AP51" s="277" t="s">
        <v>544</v>
      </c>
      <c r="AQ51" s="277" t="s">
        <v>784</v>
      </c>
      <c r="AR51" s="277" t="s">
        <v>785</v>
      </c>
      <c r="AS51" s="277" t="s">
        <v>764</v>
      </c>
      <c r="AT51" s="277" t="s">
        <v>765</v>
      </c>
      <c r="AU51" s="330" t="s">
        <v>543</v>
      </c>
      <c r="AV51" s="330"/>
      <c r="AW51" s="277" t="s">
        <v>544</v>
      </c>
      <c r="AX51" s="277" t="s">
        <v>784</v>
      </c>
      <c r="AY51" s="277" t="s">
        <v>785</v>
      </c>
      <c r="AZ51" s="277" t="s">
        <v>764</v>
      </c>
      <c r="BA51" s="277" t="s">
        <v>765</v>
      </c>
      <c r="BB51" s="330" t="s">
        <v>543</v>
      </c>
      <c r="BC51" s="330"/>
      <c r="BD51" s="277" t="s">
        <v>544</v>
      </c>
      <c r="BE51" s="277" t="s">
        <v>784</v>
      </c>
      <c r="BF51" s="277" t="s">
        <v>785</v>
      </c>
      <c r="BG51" s="277" t="s">
        <v>764</v>
      </c>
      <c r="BH51" s="277" t="s">
        <v>765</v>
      </c>
      <c r="BI51" s="330" t="s">
        <v>543</v>
      </c>
      <c r="BJ51" s="330"/>
      <c r="BK51" s="277" t="s">
        <v>544</v>
      </c>
      <c r="BL51" s="277" t="s">
        <v>784</v>
      </c>
      <c r="BM51" s="277" t="s">
        <v>785</v>
      </c>
      <c r="BN51" s="277" t="s">
        <v>764</v>
      </c>
      <c r="BO51" s="277" t="s">
        <v>765</v>
      </c>
      <c r="BP51" s="330" t="s">
        <v>543</v>
      </c>
      <c r="BQ51" s="330"/>
      <c r="BR51" s="277" t="s">
        <v>544</v>
      </c>
      <c r="BS51" s="277" t="s">
        <v>784</v>
      </c>
      <c r="BT51" s="277" t="s">
        <v>785</v>
      </c>
      <c r="BU51" s="277" t="s">
        <v>764</v>
      </c>
      <c r="BV51" s="277" t="s">
        <v>765</v>
      </c>
      <c r="BW51" s="330" t="s">
        <v>543</v>
      </c>
      <c r="BX51" s="330"/>
      <c r="BY51" s="277" t="s">
        <v>544</v>
      </c>
      <c r="BZ51" s="277" t="s">
        <v>784</v>
      </c>
      <c r="CA51" s="277" t="s">
        <v>785</v>
      </c>
      <c r="CB51" s="277" t="s">
        <v>764</v>
      </c>
      <c r="CC51" s="277" t="s">
        <v>765</v>
      </c>
      <c r="CD51" s="330" t="s">
        <v>543</v>
      </c>
      <c r="CE51" s="330"/>
      <c r="CF51" s="277" t="s">
        <v>544</v>
      </c>
    </row>
    <row r="52" spans="1:84" ht="12.75" customHeight="1">
      <c r="A52" s="206" t="str">
        <f>Turnidomenica!A61</f>
        <v>Open - Girone 5</v>
      </c>
      <c r="B52" s="206">
        <f>Turnidomenica!B61</f>
        <v>9</v>
      </c>
      <c r="C52" s="206" t="str">
        <f>Turnidomenica!C61</f>
        <v>Massimiliano Nastasi</v>
      </c>
      <c r="D52" s="206" t="str">
        <f>Turnidomenica!D61</f>
        <v>Riccardo Schito</v>
      </c>
      <c r="E52" s="206"/>
      <c r="F52" s="206"/>
      <c r="G52" s="206" t="str">
        <f>Turnidomenica!G61</f>
        <v>Rosario Ifrigerio</v>
      </c>
      <c r="H52" s="206" t="str">
        <f>Turnidomenica!A19</f>
        <v>Open - Girone 14</v>
      </c>
      <c r="I52" s="206">
        <f>Turnidomenica!B19</f>
        <v>9</v>
      </c>
      <c r="J52" s="206" t="str">
        <f>Turnidomenica!C19</f>
        <v>Axel Donval</v>
      </c>
      <c r="K52" s="206" t="str">
        <f>Turnidomenica!D19</f>
        <v>Carlo Ciraolo</v>
      </c>
      <c r="L52" s="206"/>
      <c r="M52" s="206"/>
      <c r="N52" s="206" t="str">
        <f>Turnidomenica!G19</f>
        <v>Justin Leroy</v>
      </c>
      <c r="O52" s="206" t="str">
        <f>Turnidomenica!A145</f>
        <v>Open - Girone 5</v>
      </c>
      <c r="P52" s="206">
        <f>Turnidomenica!B145</f>
        <v>9</v>
      </c>
      <c r="Q52" s="206" t="str">
        <f>Turnidomenica!C145</f>
        <v>Massimiliano Nastasi</v>
      </c>
      <c r="R52" s="206" t="str">
        <f>Turnidomenica!D145</f>
        <v>Robert Lenz</v>
      </c>
      <c r="S52" s="206"/>
      <c r="T52" s="206"/>
      <c r="U52" s="206" t="str">
        <f>Turnidomenica!G145</f>
        <v>Sergio Ramos</v>
      </c>
      <c r="V52" s="206" t="str">
        <f>Turnidomenica!A103</f>
        <v>Open - Girone 14</v>
      </c>
      <c r="W52" s="206">
        <f>Turnidomenica!B103</f>
        <v>9</v>
      </c>
      <c r="X52" s="206" t="str">
        <f>Turnidomenica!C103</f>
        <v>Axel Donval</v>
      </c>
      <c r="Y52" s="206" t="str">
        <f>Turnidomenica!D103</f>
        <v>Cesare Natoli</v>
      </c>
      <c r="Z52" s="206"/>
      <c r="AA52" s="206"/>
      <c r="AB52" s="206" t="str">
        <f>Turnidomenica!G103</f>
        <v>Christian Haas</v>
      </c>
      <c r="AC52" s="206" t="str">
        <f>Turnidomenica!A229</f>
        <v>Open - Girone 5</v>
      </c>
      <c r="AD52" s="206">
        <f>Turnidomenica!B229</f>
        <v>9</v>
      </c>
      <c r="AE52" s="206" t="str">
        <f>Turnidomenica!C229</f>
        <v>Massimiliano Nastasi</v>
      </c>
      <c r="AF52" s="206" t="str">
        <f>Turnidomenica!D229</f>
        <v>Luca Converti</v>
      </c>
      <c r="AG52" s="206"/>
      <c r="AH52" s="206"/>
      <c r="AI52" s="206" t="str">
        <f>Turnidomenica!G229</f>
        <v>Edoardo Bellotto</v>
      </c>
      <c r="AJ52" s="206" t="str">
        <f>Turnidomenica!A187</f>
        <v>Open - Girone 14</v>
      </c>
      <c r="AK52" s="206">
        <f>Turnidomenica!B187</f>
        <v>9</v>
      </c>
      <c r="AL52" s="206" t="str">
        <f>Turnidomenica!C187</f>
        <v>Axel Donval</v>
      </c>
      <c r="AM52" s="206" t="str">
        <f>Turnidomenica!D187</f>
        <v>Mirco Pasquini</v>
      </c>
      <c r="AN52" s="206"/>
      <c r="AO52" s="206"/>
      <c r="AP52" s="206" t="str">
        <f>Turnidomenica!G187</f>
        <v>Emanuele Licheri</v>
      </c>
      <c r="AQ52" s="206" t="str">
        <f>Turnidomenica!A271</f>
        <v>Open - Barr. Cons.</v>
      </c>
      <c r="AR52" s="206">
        <f>Turnidomenica!B271</f>
        <v>9</v>
      </c>
      <c r="AS52" s="206" t="str">
        <f>Turnidomenica!C271</f>
        <v>Gàbor Baross</v>
      </c>
      <c r="AT52" s="206" t="str">
        <f>Turnidomenica!D271</f>
        <v>Daniele Lopresto</v>
      </c>
      <c r="AU52" s="206"/>
      <c r="AV52" s="206"/>
      <c r="AW52" s="206" t="str">
        <f>Turnidomenica!G271</f>
        <v>Vito De Benedictis</v>
      </c>
      <c r="AX52" s="206" t="str">
        <f>Turnidomenica!A311</f>
        <v>Open - 1/16 di finale</v>
      </c>
      <c r="AY52" s="206">
        <f>Turnidomenica!B311</f>
        <v>9</v>
      </c>
      <c r="AZ52" s="206" t="str">
        <f>Turnidomenica!C311</f>
        <v>Christian Haas</v>
      </c>
      <c r="BA52" s="206" t="str">
        <f>Turnidomenica!D311</f>
        <v>Maurizio Jon Scotta</v>
      </c>
      <c r="BB52" s="206"/>
      <c r="BC52" s="206"/>
      <c r="BD52" s="206" t="str">
        <f>Turnidomenica!G311</f>
        <v>Paul Naszalyi</v>
      </c>
      <c r="BE52" s="206" t="str">
        <f>Turnidomenica!A353</f>
        <v>Open - 1/8 Cons.</v>
      </c>
      <c r="BF52" s="206">
        <f>Turnidomenica!B353</f>
        <v>9</v>
      </c>
      <c r="BG52" s="206" t="str">
        <f>Turnidomenica!C353</f>
        <v>Saverio Ferrante</v>
      </c>
      <c r="BH52" s="206" t="str">
        <f>Turnidomenica!D353</f>
        <v>Remy Lours</v>
      </c>
      <c r="BI52" s="206"/>
      <c r="BJ52" s="206"/>
      <c r="BK52" s="206" t="str">
        <f>Turnidomenica!G353</f>
        <v>Riccardo Schito</v>
      </c>
      <c r="BL52" s="206" t="str">
        <f>Turnidomenica!A395</f>
        <v>Veterani - 1/4 di Finale</v>
      </c>
      <c r="BM52" s="206">
        <f>Turnidomenica!B395</f>
        <v>9</v>
      </c>
      <c r="BN52" s="206" t="str">
        <f>Turnidomenica!C395</f>
        <v>Mario Camilleri</v>
      </c>
      <c r="BO52" s="206" t="str">
        <f>Turnidomenica!D395</f>
        <v>Patrizio Lazzaretti</v>
      </c>
      <c r="BP52" s="206"/>
      <c r="BQ52" s="206"/>
      <c r="BR52" s="206" t="str">
        <f>Turnidomenica!G395</f>
        <v>Manfred Pawlica</v>
      </c>
      <c r="BS52" s="206" t="e">
        <f>Turnidomenica!#REF!</f>
        <v>#REF!</v>
      </c>
      <c r="BT52" s="206" t="e">
        <f>Turnidomenica!#REF!</f>
        <v>#REF!</v>
      </c>
      <c r="BU52" s="206" t="e">
        <f>Turnidomenica!#REF!</f>
        <v>#REF!</v>
      </c>
      <c r="BV52" s="206" t="e">
        <f>Turnidomenica!#REF!</f>
        <v>#REF!</v>
      </c>
      <c r="BW52" s="206"/>
      <c r="BX52" s="206"/>
      <c r="BY52" s="206" t="e">
        <f>Turnidomenica!#REF!</f>
        <v>#REF!</v>
      </c>
      <c r="BZ52" s="206"/>
      <c r="CA52" s="206"/>
      <c r="CB52" s="206"/>
      <c r="CC52" s="206"/>
      <c r="CD52" s="206"/>
      <c r="CE52" s="206"/>
      <c r="CF52" s="206"/>
    </row>
    <row r="53" spans="1:84" ht="12.75" customHeight="1">
      <c r="A53" s="133"/>
      <c r="B53" s="133"/>
      <c r="C53" s="143"/>
      <c r="D53" s="209" t="s">
        <v>954</v>
      </c>
      <c r="E53" s="210"/>
      <c r="F53" s="210"/>
      <c r="G53" s="205" t="s">
        <v>955</v>
      </c>
      <c r="H53" s="133"/>
      <c r="I53" s="133"/>
      <c r="J53" s="143"/>
      <c r="K53" s="209" t="s">
        <v>954</v>
      </c>
      <c r="L53" s="210"/>
      <c r="M53" s="210"/>
      <c r="N53" s="205" t="s">
        <v>955</v>
      </c>
      <c r="O53" s="133"/>
      <c r="P53" s="133"/>
      <c r="Q53" s="143"/>
      <c r="R53" s="209" t="s">
        <v>954</v>
      </c>
      <c r="S53" s="210"/>
      <c r="T53" s="210"/>
      <c r="U53" s="205" t="s">
        <v>955</v>
      </c>
      <c r="V53" s="133"/>
      <c r="W53" s="133"/>
      <c r="X53" s="143"/>
      <c r="Y53" s="209" t="s">
        <v>954</v>
      </c>
      <c r="Z53" s="210"/>
      <c r="AA53" s="210"/>
      <c r="AB53" s="205" t="s">
        <v>955</v>
      </c>
      <c r="AC53" s="133"/>
      <c r="AD53" s="133"/>
      <c r="AE53" s="143"/>
      <c r="AF53" s="209" t="s">
        <v>954</v>
      </c>
      <c r="AG53" s="210"/>
      <c r="AH53" s="210"/>
      <c r="AI53" s="205" t="s">
        <v>955</v>
      </c>
      <c r="AJ53" s="133"/>
      <c r="AK53" s="133"/>
      <c r="AL53" s="143"/>
      <c r="AM53" s="209" t="s">
        <v>954</v>
      </c>
      <c r="AN53" s="210"/>
      <c r="AO53" s="210"/>
      <c r="AP53" s="205" t="s">
        <v>955</v>
      </c>
      <c r="AQ53" s="133"/>
      <c r="AR53" s="133"/>
      <c r="AS53" s="143"/>
      <c r="AT53" s="209" t="s">
        <v>954</v>
      </c>
      <c r="AU53" s="210"/>
      <c r="AV53" s="210"/>
      <c r="AW53" s="205" t="s">
        <v>955</v>
      </c>
      <c r="AX53" s="133"/>
      <c r="AY53" s="133"/>
      <c r="AZ53" s="143"/>
      <c r="BA53" s="209" t="s">
        <v>954</v>
      </c>
      <c r="BB53" s="210"/>
      <c r="BC53" s="210"/>
      <c r="BD53" s="205" t="s">
        <v>955</v>
      </c>
      <c r="BE53" s="133"/>
      <c r="BF53" s="133"/>
      <c r="BG53" s="143"/>
      <c r="BH53" s="209" t="s">
        <v>954</v>
      </c>
      <c r="BI53" s="210"/>
      <c r="BJ53" s="210"/>
      <c r="BK53" s="205" t="s">
        <v>955</v>
      </c>
      <c r="BL53" s="133"/>
      <c r="BM53" s="133"/>
      <c r="BN53" s="143"/>
      <c r="BO53" s="209" t="s">
        <v>954</v>
      </c>
      <c r="BP53" s="210"/>
      <c r="BQ53" s="210"/>
      <c r="BR53" s="205" t="s">
        <v>955</v>
      </c>
      <c r="BS53" s="133"/>
      <c r="BT53" s="133"/>
      <c r="BU53" s="143"/>
      <c r="BV53" s="209" t="s">
        <v>954</v>
      </c>
      <c r="BW53" s="210"/>
      <c r="BX53" s="210"/>
      <c r="BY53" s="205" t="s">
        <v>955</v>
      </c>
      <c r="BZ53" s="133"/>
      <c r="CA53" s="133"/>
      <c r="CB53" s="143"/>
      <c r="CC53" s="209" t="s">
        <v>954</v>
      </c>
      <c r="CD53" s="210"/>
      <c r="CE53" s="210"/>
      <c r="CF53" s="205" t="s">
        <v>955</v>
      </c>
    </row>
    <row r="54" spans="1:84" ht="12.75" customHeight="1">
      <c r="A54" s="133"/>
      <c r="B54" s="133"/>
      <c r="C54" s="143"/>
      <c r="D54" s="143"/>
      <c r="E54" s="133"/>
      <c r="F54" s="133"/>
      <c r="G54" s="143"/>
      <c r="H54" s="133"/>
      <c r="I54" s="133"/>
      <c r="J54" s="143"/>
      <c r="K54" s="143"/>
      <c r="L54" s="133"/>
      <c r="M54" s="133"/>
      <c r="N54" s="143"/>
      <c r="O54" s="133"/>
      <c r="P54" s="133"/>
      <c r="Q54" s="143"/>
      <c r="R54" s="143"/>
      <c r="S54" s="133"/>
      <c r="T54" s="133"/>
      <c r="U54" s="143"/>
      <c r="V54" s="133"/>
      <c r="W54" s="133"/>
      <c r="X54" s="143"/>
      <c r="Y54" s="143"/>
      <c r="Z54" s="133"/>
      <c r="AA54" s="133"/>
      <c r="AB54" s="143"/>
      <c r="AC54" s="133"/>
      <c r="AD54" s="133"/>
      <c r="AE54" s="143"/>
      <c r="AF54" s="143"/>
      <c r="AG54" s="133"/>
      <c r="AH54" s="133"/>
      <c r="AI54" s="143"/>
      <c r="AJ54" s="133"/>
      <c r="AK54" s="133"/>
      <c r="AL54" s="143"/>
      <c r="AM54" s="143"/>
      <c r="AN54" s="133"/>
      <c r="AO54" s="133"/>
      <c r="AP54" s="143"/>
      <c r="AQ54" s="133"/>
      <c r="AR54" s="133"/>
      <c r="AS54" s="143"/>
      <c r="AT54" s="143"/>
      <c r="AU54" s="133"/>
      <c r="AV54" s="133"/>
      <c r="AW54" s="143"/>
      <c r="AX54" s="133"/>
      <c r="AY54" s="133"/>
      <c r="AZ54" s="143"/>
      <c r="BA54" s="143"/>
      <c r="BB54" s="133"/>
      <c r="BC54" s="133"/>
      <c r="BD54" s="143"/>
      <c r="BE54" s="133"/>
      <c r="BF54" s="133"/>
      <c r="BG54" s="143"/>
      <c r="BH54" s="143"/>
      <c r="BI54" s="133"/>
      <c r="BJ54" s="133"/>
      <c r="BK54" s="143"/>
      <c r="BL54" s="133"/>
      <c r="BM54" s="133"/>
      <c r="BN54" s="143"/>
      <c r="BO54" s="143"/>
      <c r="BP54" s="133"/>
      <c r="BQ54" s="133"/>
      <c r="BR54" s="143"/>
      <c r="BS54" s="133"/>
      <c r="BT54" s="133"/>
      <c r="BU54" s="143"/>
      <c r="BV54" s="143"/>
      <c r="BW54" s="133"/>
      <c r="BX54" s="133"/>
      <c r="BY54" s="143"/>
      <c r="BZ54" s="133"/>
      <c r="CA54" s="133"/>
      <c r="CB54" s="143"/>
      <c r="CC54" s="143"/>
      <c r="CD54" s="133"/>
      <c r="CE54" s="133"/>
      <c r="CF54" s="143"/>
    </row>
    <row r="55" spans="1:84" ht="12.75" customHeight="1">
      <c r="A55" s="328" t="s">
        <v>941</v>
      </c>
      <c r="B55" s="328"/>
      <c r="C55" s="328"/>
      <c r="D55" s="328"/>
      <c r="E55" s="328"/>
      <c r="F55" s="328"/>
      <c r="G55" s="328"/>
      <c r="H55" s="328" t="s">
        <v>941</v>
      </c>
      <c r="I55" s="328"/>
      <c r="J55" s="328"/>
      <c r="K55" s="328"/>
      <c r="L55" s="328"/>
      <c r="M55" s="328"/>
      <c r="N55" s="328"/>
      <c r="O55" s="328" t="s">
        <v>941</v>
      </c>
      <c r="P55" s="328"/>
      <c r="Q55" s="328"/>
      <c r="R55" s="328"/>
      <c r="S55" s="328"/>
      <c r="T55" s="328"/>
      <c r="U55" s="328"/>
      <c r="V55" s="328" t="s">
        <v>941</v>
      </c>
      <c r="W55" s="328"/>
      <c r="X55" s="328"/>
      <c r="Y55" s="328"/>
      <c r="Z55" s="328"/>
      <c r="AA55" s="328"/>
      <c r="AB55" s="328"/>
      <c r="AC55" s="328" t="s">
        <v>941</v>
      </c>
      <c r="AD55" s="328"/>
      <c r="AE55" s="328"/>
      <c r="AF55" s="328"/>
      <c r="AG55" s="328"/>
      <c r="AH55" s="328"/>
      <c r="AI55" s="328"/>
      <c r="AJ55" s="328" t="s">
        <v>941</v>
      </c>
      <c r="AK55" s="328"/>
      <c r="AL55" s="328"/>
      <c r="AM55" s="328"/>
      <c r="AN55" s="328"/>
      <c r="AO55" s="328"/>
      <c r="AP55" s="328"/>
      <c r="AQ55" s="328" t="s">
        <v>941</v>
      </c>
      <c r="AR55" s="328"/>
      <c r="AS55" s="328"/>
      <c r="AT55" s="328"/>
      <c r="AU55" s="328"/>
      <c r="AV55" s="328"/>
      <c r="AW55" s="328"/>
      <c r="AX55" s="328" t="s">
        <v>941</v>
      </c>
      <c r="AY55" s="328"/>
      <c r="AZ55" s="328"/>
      <c r="BA55" s="328"/>
      <c r="BB55" s="328"/>
      <c r="BC55" s="328"/>
      <c r="BD55" s="328"/>
      <c r="BE55" s="328" t="s">
        <v>941</v>
      </c>
      <c r="BF55" s="328"/>
      <c r="BG55" s="328"/>
      <c r="BH55" s="328"/>
      <c r="BI55" s="328"/>
      <c r="BJ55" s="328"/>
      <c r="BK55" s="328"/>
      <c r="BL55" s="328" t="s">
        <v>941</v>
      </c>
      <c r="BM55" s="328"/>
      <c r="BN55" s="328"/>
      <c r="BO55" s="328"/>
      <c r="BP55" s="328"/>
      <c r="BQ55" s="328"/>
      <c r="BR55" s="328"/>
      <c r="BS55" s="328" t="s">
        <v>941</v>
      </c>
      <c r="BT55" s="328"/>
      <c r="BU55" s="328"/>
      <c r="BV55" s="328"/>
      <c r="BW55" s="328"/>
      <c r="BX55" s="328"/>
      <c r="BY55" s="328"/>
      <c r="BZ55" s="328" t="s">
        <v>941</v>
      </c>
      <c r="CA55" s="328"/>
      <c r="CB55" s="328"/>
      <c r="CC55" s="328"/>
      <c r="CD55" s="328"/>
      <c r="CE55" s="328"/>
      <c r="CF55" s="328"/>
    </row>
    <row r="56" spans="1:84" ht="12.75" customHeight="1">
      <c r="A56" s="329" t="s">
        <v>942</v>
      </c>
      <c r="B56" s="329"/>
      <c r="C56" s="329"/>
      <c r="D56" s="329"/>
      <c r="E56" s="329"/>
      <c r="F56" s="329"/>
      <c r="G56" s="329"/>
      <c r="H56" s="329" t="s">
        <v>943</v>
      </c>
      <c r="I56" s="329"/>
      <c r="J56" s="329"/>
      <c r="K56" s="329"/>
      <c r="L56" s="329"/>
      <c r="M56" s="329"/>
      <c r="N56" s="329"/>
      <c r="O56" s="329" t="s">
        <v>944</v>
      </c>
      <c r="P56" s="329"/>
      <c r="Q56" s="329"/>
      <c r="R56" s="329"/>
      <c r="S56" s="329"/>
      <c r="T56" s="329"/>
      <c r="U56" s="329"/>
      <c r="V56" s="329" t="s">
        <v>945</v>
      </c>
      <c r="W56" s="329"/>
      <c r="X56" s="329"/>
      <c r="Y56" s="329"/>
      <c r="Z56" s="329"/>
      <c r="AA56" s="329"/>
      <c r="AB56" s="329"/>
      <c r="AC56" s="329" t="s">
        <v>946</v>
      </c>
      <c r="AD56" s="329"/>
      <c r="AE56" s="329"/>
      <c r="AF56" s="329"/>
      <c r="AG56" s="329"/>
      <c r="AH56" s="329"/>
      <c r="AI56" s="329"/>
      <c r="AJ56" s="329" t="s">
        <v>947</v>
      </c>
      <c r="AK56" s="329"/>
      <c r="AL56" s="329"/>
      <c r="AM56" s="329"/>
      <c r="AN56" s="329"/>
      <c r="AO56" s="329"/>
      <c r="AP56" s="329"/>
      <c r="AQ56" s="329" t="s">
        <v>948</v>
      </c>
      <c r="AR56" s="329"/>
      <c r="AS56" s="329"/>
      <c r="AT56" s="329"/>
      <c r="AU56" s="329"/>
      <c r="AV56" s="329"/>
      <c r="AW56" s="329"/>
      <c r="AX56" s="329" t="s">
        <v>949</v>
      </c>
      <c r="AY56" s="329"/>
      <c r="AZ56" s="329"/>
      <c r="BA56" s="329"/>
      <c r="BB56" s="329"/>
      <c r="BC56" s="329"/>
      <c r="BD56" s="329"/>
      <c r="BE56" s="329" t="s">
        <v>950</v>
      </c>
      <c r="BF56" s="329"/>
      <c r="BG56" s="329"/>
      <c r="BH56" s="329"/>
      <c r="BI56" s="329"/>
      <c r="BJ56" s="329"/>
      <c r="BK56" s="329"/>
      <c r="BL56" s="329" t="s">
        <v>951</v>
      </c>
      <c r="BM56" s="329"/>
      <c r="BN56" s="329"/>
      <c r="BO56" s="329"/>
      <c r="BP56" s="329"/>
      <c r="BQ56" s="329"/>
      <c r="BR56" s="329"/>
      <c r="BS56" s="329" t="s">
        <v>952</v>
      </c>
      <c r="BT56" s="329"/>
      <c r="BU56" s="329"/>
      <c r="BV56" s="329"/>
      <c r="BW56" s="329"/>
      <c r="BX56" s="329"/>
      <c r="BY56" s="329"/>
      <c r="BZ56" s="329" t="s">
        <v>953</v>
      </c>
      <c r="CA56" s="329"/>
      <c r="CB56" s="329"/>
      <c r="CC56" s="329"/>
      <c r="CD56" s="329"/>
      <c r="CE56" s="329"/>
      <c r="CF56" s="329"/>
    </row>
    <row r="57" spans="1:84" ht="12.75" customHeight="1">
      <c r="A57" s="277" t="s">
        <v>784</v>
      </c>
      <c r="B57" s="277" t="s">
        <v>785</v>
      </c>
      <c r="C57" s="277" t="s">
        <v>764</v>
      </c>
      <c r="D57" s="277" t="s">
        <v>765</v>
      </c>
      <c r="E57" s="330" t="s">
        <v>543</v>
      </c>
      <c r="F57" s="330"/>
      <c r="G57" s="277" t="s">
        <v>544</v>
      </c>
      <c r="H57" s="277" t="s">
        <v>784</v>
      </c>
      <c r="I57" s="277" t="s">
        <v>785</v>
      </c>
      <c r="J57" s="277" t="s">
        <v>764</v>
      </c>
      <c r="K57" s="277" t="s">
        <v>765</v>
      </c>
      <c r="L57" s="330" t="s">
        <v>543</v>
      </c>
      <c r="M57" s="330"/>
      <c r="N57" s="277" t="s">
        <v>544</v>
      </c>
      <c r="O57" s="277" t="s">
        <v>784</v>
      </c>
      <c r="P57" s="277" t="s">
        <v>785</v>
      </c>
      <c r="Q57" s="277" t="s">
        <v>764</v>
      </c>
      <c r="R57" s="277" t="s">
        <v>765</v>
      </c>
      <c r="S57" s="330" t="s">
        <v>543</v>
      </c>
      <c r="T57" s="330"/>
      <c r="U57" s="277" t="s">
        <v>544</v>
      </c>
      <c r="V57" s="277" t="s">
        <v>784</v>
      </c>
      <c r="W57" s="277" t="s">
        <v>785</v>
      </c>
      <c r="X57" s="277" t="s">
        <v>764</v>
      </c>
      <c r="Y57" s="277" t="s">
        <v>765</v>
      </c>
      <c r="Z57" s="330" t="s">
        <v>543</v>
      </c>
      <c r="AA57" s="330"/>
      <c r="AB57" s="277" t="s">
        <v>544</v>
      </c>
      <c r="AC57" s="277" t="s">
        <v>784</v>
      </c>
      <c r="AD57" s="277" t="s">
        <v>785</v>
      </c>
      <c r="AE57" s="277" t="s">
        <v>764</v>
      </c>
      <c r="AF57" s="277" t="s">
        <v>765</v>
      </c>
      <c r="AG57" s="330" t="s">
        <v>543</v>
      </c>
      <c r="AH57" s="330"/>
      <c r="AI57" s="277" t="s">
        <v>544</v>
      </c>
      <c r="AJ57" s="277" t="s">
        <v>784</v>
      </c>
      <c r="AK57" s="277" t="s">
        <v>785</v>
      </c>
      <c r="AL57" s="277" t="s">
        <v>764</v>
      </c>
      <c r="AM57" s="277" t="s">
        <v>765</v>
      </c>
      <c r="AN57" s="330" t="s">
        <v>543</v>
      </c>
      <c r="AO57" s="330"/>
      <c r="AP57" s="277" t="s">
        <v>544</v>
      </c>
      <c r="AQ57" s="277" t="s">
        <v>784</v>
      </c>
      <c r="AR57" s="277" t="s">
        <v>785</v>
      </c>
      <c r="AS57" s="277" t="s">
        <v>764</v>
      </c>
      <c r="AT57" s="277" t="s">
        <v>765</v>
      </c>
      <c r="AU57" s="330" t="s">
        <v>543</v>
      </c>
      <c r="AV57" s="330"/>
      <c r="AW57" s="277" t="s">
        <v>544</v>
      </c>
      <c r="AX57" s="277" t="s">
        <v>784</v>
      </c>
      <c r="AY57" s="277" t="s">
        <v>785</v>
      </c>
      <c r="AZ57" s="277" t="s">
        <v>764</v>
      </c>
      <c r="BA57" s="277" t="s">
        <v>765</v>
      </c>
      <c r="BB57" s="330" t="s">
        <v>543</v>
      </c>
      <c r="BC57" s="330"/>
      <c r="BD57" s="277" t="s">
        <v>544</v>
      </c>
      <c r="BE57" s="277" t="s">
        <v>784</v>
      </c>
      <c r="BF57" s="277" t="s">
        <v>785</v>
      </c>
      <c r="BG57" s="277" t="s">
        <v>764</v>
      </c>
      <c r="BH57" s="277" t="s">
        <v>765</v>
      </c>
      <c r="BI57" s="330" t="s">
        <v>543</v>
      </c>
      <c r="BJ57" s="330"/>
      <c r="BK57" s="277" t="s">
        <v>544</v>
      </c>
      <c r="BL57" s="277" t="s">
        <v>784</v>
      </c>
      <c r="BM57" s="277" t="s">
        <v>785</v>
      </c>
      <c r="BN57" s="277" t="s">
        <v>764</v>
      </c>
      <c r="BO57" s="277" t="s">
        <v>765</v>
      </c>
      <c r="BP57" s="330" t="s">
        <v>543</v>
      </c>
      <c r="BQ57" s="330"/>
      <c r="BR57" s="277" t="s">
        <v>544</v>
      </c>
      <c r="BS57" s="277" t="s">
        <v>784</v>
      </c>
      <c r="BT57" s="277" t="s">
        <v>785</v>
      </c>
      <c r="BU57" s="277" t="s">
        <v>764</v>
      </c>
      <c r="BV57" s="277" t="s">
        <v>765</v>
      </c>
      <c r="BW57" s="330" t="s">
        <v>543</v>
      </c>
      <c r="BX57" s="330"/>
      <c r="BY57" s="277" t="s">
        <v>544</v>
      </c>
      <c r="BZ57" s="277" t="s">
        <v>784</v>
      </c>
      <c r="CA57" s="277" t="s">
        <v>785</v>
      </c>
      <c r="CB57" s="277" t="s">
        <v>764</v>
      </c>
      <c r="CC57" s="277" t="s">
        <v>765</v>
      </c>
      <c r="CD57" s="330" t="s">
        <v>543</v>
      </c>
      <c r="CE57" s="330"/>
      <c r="CF57" s="277" t="s">
        <v>544</v>
      </c>
    </row>
    <row r="58" spans="1:84" ht="12.75" customHeight="1">
      <c r="A58" s="206" t="str">
        <f>Turnidomenica!A62</f>
        <v>Open - Girone 5</v>
      </c>
      <c r="B58" s="206">
        <f>Turnidomenica!B62</f>
        <v>10</v>
      </c>
      <c r="C58" s="206" t="str">
        <f>Turnidomenica!C62</f>
        <v>Robert Lenz</v>
      </c>
      <c r="D58" s="206" t="str">
        <f>Turnidomenica!D62</f>
        <v>Luca Converti</v>
      </c>
      <c r="E58" s="206"/>
      <c r="F58" s="206"/>
      <c r="G58" s="206" t="str">
        <f>Turnidomenica!G62</f>
        <v>Tiberio Becucci</v>
      </c>
      <c r="H58" s="206" t="str">
        <f>Turnidomenica!A20</f>
        <v>Open - Girone 14</v>
      </c>
      <c r="I58" s="206">
        <f>Turnidomenica!B20</f>
        <v>10</v>
      </c>
      <c r="J58" s="206" t="str">
        <f>Turnidomenica!C20</f>
        <v>Cesare Natoli</v>
      </c>
      <c r="K58" s="206" t="str">
        <f>Turnidomenica!D20</f>
        <v>Mirco Pasquini</v>
      </c>
      <c r="L58" s="206"/>
      <c r="M58" s="206"/>
      <c r="N58" s="206" t="str">
        <f>Turnidomenica!G20</f>
        <v>Luca Ciabattoni</v>
      </c>
      <c r="O58" s="206" t="str">
        <f>Turnidomenica!A146</f>
        <v>Open - Girone 5</v>
      </c>
      <c r="P58" s="206">
        <f>Turnidomenica!B146</f>
        <v>10</v>
      </c>
      <c r="Q58" s="206" t="str">
        <f>Turnidomenica!C146</f>
        <v>Riccardo Schito</v>
      </c>
      <c r="R58" s="206" t="str">
        <f>Turnidomenica!D146</f>
        <v>Luca Converti</v>
      </c>
      <c r="S58" s="206"/>
      <c r="T58" s="206"/>
      <c r="U58" s="206" t="str">
        <f>Turnidomenica!G146</f>
        <v>Alex Iorio</v>
      </c>
      <c r="V58" s="206" t="str">
        <f>Turnidomenica!A104</f>
        <v>Open - Girone 14</v>
      </c>
      <c r="W58" s="206">
        <f>Turnidomenica!B104</f>
        <v>10</v>
      </c>
      <c r="X58" s="206" t="str">
        <f>Turnidomenica!C104</f>
        <v>Carlo Ciraolo</v>
      </c>
      <c r="Y58" s="206" t="str">
        <f>Turnidomenica!D104</f>
        <v>Mirco Pasquini</v>
      </c>
      <c r="Z58" s="206"/>
      <c r="AA58" s="206"/>
      <c r="AB58" s="206" t="str">
        <f>Turnidomenica!G104</f>
        <v>Luca Martinelli</v>
      </c>
      <c r="AC58" s="206" t="str">
        <f>Turnidomenica!A230</f>
        <v>Open - Girone 5</v>
      </c>
      <c r="AD58" s="206">
        <f>Turnidomenica!B230</f>
        <v>10</v>
      </c>
      <c r="AE58" s="206" t="str">
        <f>Turnidomenica!C230</f>
        <v>Robert Lenz</v>
      </c>
      <c r="AF58" s="206" t="str">
        <f>Turnidomenica!D230</f>
        <v>Riccardo Schito</v>
      </c>
      <c r="AG58" s="206"/>
      <c r="AH58" s="206"/>
      <c r="AI58" s="206" t="str">
        <f>Turnidomenica!G230</f>
        <v>Remy Lours</v>
      </c>
      <c r="AJ58" s="206" t="str">
        <f>Turnidomenica!A188</f>
        <v>Open - Girone 14</v>
      </c>
      <c r="AK58" s="206">
        <f>Turnidomenica!B188</f>
        <v>10</v>
      </c>
      <c r="AL58" s="206" t="str">
        <f>Turnidomenica!C188</f>
        <v>Cesare Natoli</v>
      </c>
      <c r="AM58" s="206" t="str">
        <f>Turnidomenica!D188</f>
        <v>Carlo Ciraolo</v>
      </c>
      <c r="AN58" s="206"/>
      <c r="AO58" s="206"/>
      <c r="AP58" s="206" t="str">
        <f>Turnidomenica!G188</f>
        <v>Paul Naszalyi</v>
      </c>
      <c r="AQ58" s="206" t="str">
        <f>Turnidomenica!A272</f>
        <v>Open - Barr. Cons.</v>
      </c>
      <c r="AR58" s="206">
        <f>Turnidomenica!B272</f>
        <v>10</v>
      </c>
      <c r="AS58" s="206" t="str">
        <f>Turnidomenica!C272</f>
        <v>Ismaele Caurla</v>
      </c>
      <c r="AT58" s="206" t="str">
        <f>Turnidomenica!D272</f>
        <v>Tiberio Becucci</v>
      </c>
      <c r="AU58" s="206"/>
      <c r="AV58" s="206"/>
      <c r="AW58" s="206" t="str">
        <f>Turnidomenica!G272</f>
        <v>Raphael Pommier</v>
      </c>
      <c r="AX58" s="206" t="str">
        <f>Turnidomenica!A312</f>
        <v>Open - 1/16 di finale</v>
      </c>
      <c r="AY58" s="206">
        <f>Turnidomenica!B312</f>
        <v>10</v>
      </c>
      <c r="AZ58" s="206" t="str">
        <f>Turnidomenica!C312</f>
        <v>Axel Donval</v>
      </c>
      <c r="BA58" s="206" t="str">
        <f>Turnidomenica!D312</f>
        <v>Marco Midoro</v>
      </c>
      <c r="BB58" s="206"/>
      <c r="BC58" s="206"/>
      <c r="BD58" s="206" t="str">
        <f>Turnidomenica!G312</f>
        <v>Daniele Lopresto</v>
      </c>
      <c r="BE58" s="206" t="str">
        <f>Turnidomenica!A354</f>
        <v>Open - 1/8 Cons.</v>
      </c>
      <c r="BF58" s="206">
        <f>Turnidomenica!B354</f>
        <v>10</v>
      </c>
      <c r="BG58" s="206" t="str">
        <f>Turnidomenica!C354</f>
        <v>Mongi Rouis</v>
      </c>
      <c r="BH58" s="206" t="str">
        <f>Turnidomenica!D354</f>
        <v>Pierpaolo Murabito</v>
      </c>
      <c r="BI58" s="206"/>
      <c r="BJ58" s="206"/>
      <c r="BK58" s="206" t="str">
        <f>Turnidomenica!G354</f>
        <v>Daniele Di Cè</v>
      </c>
      <c r="BL58" s="206" t="str">
        <f>Turnidomenica!A396</f>
        <v>Veterani - 1/4 di Finale</v>
      </c>
      <c r="BM58" s="206">
        <f>Turnidomenica!B396</f>
        <v>10</v>
      </c>
      <c r="BN58" s="206" t="str">
        <f>Turnidomenica!C396</f>
        <v>Vicenç Prats</v>
      </c>
      <c r="BO58" s="206" t="str">
        <f>Turnidomenica!D396</f>
        <v>Gunther Bamberzky</v>
      </c>
      <c r="BP58" s="206"/>
      <c r="BQ58" s="206"/>
      <c r="BR58" s="206" t="str">
        <f>Turnidomenica!G396</f>
        <v>Lucio Canicchio</v>
      </c>
      <c r="BS58" s="206" t="e">
        <f>Turnidomenica!#REF!</f>
        <v>#REF!</v>
      </c>
      <c r="BT58" s="206" t="e">
        <f>Turnidomenica!#REF!</f>
        <v>#REF!</v>
      </c>
      <c r="BU58" s="206" t="e">
        <f>Turnidomenica!#REF!</f>
        <v>#REF!</v>
      </c>
      <c r="BV58" s="206" t="e">
        <f>Turnidomenica!#REF!</f>
        <v>#REF!</v>
      </c>
      <c r="BW58" s="206"/>
      <c r="BX58" s="206"/>
      <c r="BY58" s="206" t="e">
        <f>Turnidomenica!#REF!</f>
        <v>#REF!</v>
      </c>
      <c r="BZ58" s="206"/>
      <c r="CA58" s="206"/>
      <c r="CB58" s="206"/>
      <c r="CC58" s="206"/>
      <c r="CD58" s="206"/>
      <c r="CE58" s="206"/>
      <c r="CF58" s="206"/>
    </row>
    <row r="59" spans="1:84" ht="12.75" customHeight="1">
      <c r="A59" s="133"/>
      <c r="B59" s="133"/>
      <c r="C59" s="143"/>
      <c r="D59" s="209" t="s">
        <v>954</v>
      </c>
      <c r="E59" s="210"/>
      <c r="F59" s="210"/>
      <c r="G59" s="205" t="s">
        <v>955</v>
      </c>
      <c r="H59" s="133"/>
      <c r="I59" s="133"/>
      <c r="J59" s="143"/>
      <c r="K59" s="209" t="s">
        <v>954</v>
      </c>
      <c r="L59" s="210"/>
      <c r="M59" s="210"/>
      <c r="N59" s="205" t="s">
        <v>955</v>
      </c>
      <c r="O59" s="133"/>
      <c r="P59" s="133"/>
      <c r="Q59" s="143"/>
      <c r="R59" s="209" t="s">
        <v>954</v>
      </c>
      <c r="S59" s="210"/>
      <c r="T59" s="210"/>
      <c r="U59" s="205" t="s">
        <v>955</v>
      </c>
      <c r="V59" s="133"/>
      <c r="W59" s="133"/>
      <c r="X59" s="143"/>
      <c r="Y59" s="209" t="s">
        <v>954</v>
      </c>
      <c r="Z59" s="210"/>
      <c r="AA59" s="210"/>
      <c r="AB59" s="205" t="s">
        <v>955</v>
      </c>
      <c r="AC59" s="133"/>
      <c r="AD59" s="133"/>
      <c r="AE59" s="143"/>
      <c r="AF59" s="209" t="s">
        <v>954</v>
      </c>
      <c r="AG59" s="210"/>
      <c r="AH59" s="210"/>
      <c r="AI59" s="205" t="s">
        <v>955</v>
      </c>
      <c r="AJ59" s="133"/>
      <c r="AK59" s="133"/>
      <c r="AL59" s="143"/>
      <c r="AM59" s="209" t="s">
        <v>954</v>
      </c>
      <c r="AN59" s="210"/>
      <c r="AO59" s="210"/>
      <c r="AP59" s="205" t="s">
        <v>955</v>
      </c>
      <c r="AQ59" s="133"/>
      <c r="AR59" s="133"/>
      <c r="AS59" s="143"/>
      <c r="AT59" s="209" t="s">
        <v>954</v>
      </c>
      <c r="AU59" s="210"/>
      <c r="AV59" s="210"/>
      <c r="AW59" s="205" t="s">
        <v>955</v>
      </c>
      <c r="AX59" s="133"/>
      <c r="AY59" s="133"/>
      <c r="AZ59" s="143"/>
      <c r="BA59" s="209" t="s">
        <v>954</v>
      </c>
      <c r="BB59" s="210"/>
      <c r="BC59" s="210"/>
      <c r="BD59" s="205" t="s">
        <v>955</v>
      </c>
      <c r="BE59" s="133"/>
      <c r="BF59" s="133"/>
      <c r="BG59" s="143"/>
      <c r="BH59" s="209" t="s">
        <v>954</v>
      </c>
      <c r="BI59" s="210"/>
      <c r="BJ59" s="210"/>
      <c r="BK59" s="205" t="s">
        <v>955</v>
      </c>
      <c r="BL59" s="133"/>
      <c r="BM59" s="133"/>
      <c r="BN59" s="143"/>
      <c r="BO59" s="209" t="s">
        <v>954</v>
      </c>
      <c r="BP59" s="210"/>
      <c r="BQ59" s="210"/>
      <c r="BR59" s="205" t="s">
        <v>955</v>
      </c>
      <c r="BS59" s="133"/>
      <c r="BT59" s="133"/>
      <c r="BU59" s="143"/>
      <c r="BV59" s="209" t="s">
        <v>954</v>
      </c>
      <c r="BW59" s="210"/>
      <c r="BX59" s="210"/>
      <c r="BY59" s="205" t="s">
        <v>955</v>
      </c>
      <c r="BZ59" s="133"/>
      <c r="CA59" s="133"/>
      <c r="CB59" s="143"/>
      <c r="CC59" s="209" t="s">
        <v>954</v>
      </c>
      <c r="CD59" s="210"/>
      <c r="CE59" s="210"/>
      <c r="CF59" s="205" t="s">
        <v>955</v>
      </c>
    </row>
    <row r="60" spans="1:84" ht="12.75" customHeight="1">
      <c r="A60" s="133"/>
      <c r="B60" s="133"/>
      <c r="C60" s="143"/>
      <c r="D60" s="143"/>
      <c r="E60" s="133"/>
      <c r="F60" s="133"/>
      <c r="G60" s="143"/>
      <c r="H60" s="133"/>
      <c r="I60" s="133"/>
      <c r="J60" s="143"/>
      <c r="K60" s="143"/>
      <c r="L60" s="133"/>
      <c r="M60" s="133"/>
      <c r="N60" s="143"/>
      <c r="O60" s="133"/>
      <c r="P60" s="133"/>
      <c r="Q60" s="143"/>
      <c r="R60" s="143"/>
      <c r="S60" s="133"/>
      <c r="T60" s="133"/>
      <c r="U60" s="143"/>
      <c r="V60" s="133"/>
      <c r="W60" s="133"/>
      <c r="X60" s="143"/>
      <c r="Y60" s="143"/>
      <c r="Z60" s="133"/>
      <c r="AA60" s="133"/>
      <c r="AB60" s="143"/>
      <c r="AC60" s="133"/>
      <c r="AD60" s="133"/>
      <c r="AE60" s="143"/>
      <c r="AF60" s="143"/>
      <c r="AG60" s="133"/>
      <c r="AH60" s="133"/>
      <c r="AI60" s="143"/>
      <c r="AJ60" s="133"/>
      <c r="AK60" s="133"/>
      <c r="AL60" s="143"/>
      <c r="AM60" s="143"/>
      <c r="AN60" s="133"/>
      <c r="AO60" s="133"/>
      <c r="AP60" s="143"/>
      <c r="AQ60" s="133"/>
      <c r="AR60" s="133"/>
      <c r="AS60" s="143"/>
      <c r="AT60" s="143"/>
      <c r="AU60" s="133"/>
      <c r="AV60" s="133"/>
      <c r="AW60" s="143"/>
      <c r="AX60" s="133"/>
      <c r="AY60" s="133"/>
      <c r="AZ60" s="143"/>
      <c r="BA60" s="143"/>
      <c r="BB60" s="133"/>
      <c r="BC60" s="133"/>
      <c r="BD60" s="143"/>
      <c r="BE60" s="133"/>
      <c r="BF60" s="133"/>
      <c r="BG60" s="143"/>
      <c r="BH60" s="143"/>
      <c r="BI60" s="133"/>
      <c r="BJ60" s="133"/>
      <c r="BK60" s="143"/>
      <c r="BL60" s="133"/>
      <c r="BM60" s="133"/>
      <c r="BN60" s="143"/>
      <c r="BO60" s="143"/>
      <c r="BP60" s="133"/>
      <c r="BQ60" s="133"/>
      <c r="BR60" s="143"/>
      <c r="BS60" s="133"/>
      <c r="BT60" s="133"/>
      <c r="BU60" s="143"/>
      <c r="BV60" s="143"/>
      <c r="BW60" s="133"/>
      <c r="BX60" s="133"/>
      <c r="BY60" s="143"/>
      <c r="BZ60" s="133"/>
      <c r="CA60" s="133"/>
      <c r="CB60" s="143"/>
      <c r="CC60" s="143"/>
      <c r="CD60" s="133"/>
      <c r="CE60" s="133"/>
      <c r="CF60" s="143"/>
    </row>
    <row r="61" spans="1:84" ht="12.75" customHeight="1">
      <c r="A61" s="328" t="s">
        <v>941</v>
      </c>
      <c r="B61" s="328"/>
      <c r="C61" s="328"/>
      <c r="D61" s="328"/>
      <c r="E61" s="328"/>
      <c r="F61" s="328"/>
      <c r="G61" s="328"/>
      <c r="H61" s="328" t="s">
        <v>941</v>
      </c>
      <c r="I61" s="328"/>
      <c r="J61" s="328"/>
      <c r="K61" s="328"/>
      <c r="L61" s="328"/>
      <c r="M61" s="328"/>
      <c r="N61" s="328"/>
      <c r="O61" s="328" t="s">
        <v>941</v>
      </c>
      <c r="P61" s="328"/>
      <c r="Q61" s="328"/>
      <c r="R61" s="328"/>
      <c r="S61" s="328"/>
      <c r="T61" s="328"/>
      <c r="U61" s="328"/>
      <c r="V61" s="328" t="s">
        <v>941</v>
      </c>
      <c r="W61" s="328"/>
      <c r="X61" s="328"/>
      <c r="Y61" s="328"/>
      <c r="Z61" s="328"/>
      <c r="AA61" s="328"/>
      <c r="AB61" s="328"/>
      <c r="AC61" s="328" t="s">
        <v>941</v>
      </c>
      <c r="AD61" s="328"/>
      <c r="AE61" s="328"/>
      <c r="AF61" s="328"/>
      <c r="AG61" s="328"/>
      <c r="AH61" s="328"/>
      <c r="AI61" s="328"/>
      <c r="AJ61" s="328" t="s">
        <v>941</v>
      </c>
      <c r="AK61" s="328"/>
      <c r="AL61" s="328"/>
      <c r="AM61" s="328"/>
      <c r="AN61" s="328"/>
      <c r="AO61" s="328"/>
      <c r="AP61" s="328"/>
      <c r="AQ61" s="328" t="s">
        <v>941</v>
      </c>
      <c r="AR61" s="328"/>
      <c r="AS61" s="328"/>
      <c r="AT61" s="328"/>
      <c r="AU61" s="328"/>
      <c r="AV61" s="328"/>
      <c r="AW61" s="328"/>
      <c r="AX61" s="328" t="s">
        <v>941</v>
      </c>
      <c r="AY61" s="328"/>
      <c r="AZ61" s="328"/>
      <c r="BA61" s="328"/>
      <c r="BB61" s="328"/>
      <c r="BC61" s="328"/>
      <c r="BD61" s="328"/>
      <c r="BE61" s="328" t="s">
        <v>941</v>
      </c>
      <c r="BF61" s="328"/>
      <c r="BG61" s="328"/>
      <c r="BH61" s="328"/>
      <c r="BI61" s="328"/>
      <c r="BJ61" s="328"/>
      <c r="BK61" s="328"/>
      <c r="BL61" s="328" t="s">
        <v>941</v>
      </c>
      <c r="BM61" s="328"/>
      <c r="BN61" s="328"/>
      <c r="BO61" s="328"/>
      <c r="BP61" s="328"/>
      <c r="BQ61" s="328"/>
      <c r="BR61" s="328"/>
      <c r="BS61" s="328" t="s">
        <v>941</v>
      </c>
      <c r="BT61" s="328"/>
      <c r="BU61" s="328"/>
      <c r="BV61" s="328"/>
      <c r="BW61" s="328"/>
      <c r="BX61" s="328"/>
      <c r="BY61" s="328"/>
      <c r="BZ61" s="328" t="s">
        <v>941</v>
      </c>
      <c r="CA61" s="328"/>
      <c r="CB61" s="328"/>
      <c r="CC61" s="328"/>
      <c r="CD61" s="328"/>
      <c r="CE61" s="328"/>
      <c r="CF61" s="328"/>
    </row>
    <row r="62" spans="1:84" ht="12.75" customHeight="1">
      <c r="A62" s="329" t="s">
        <v>942</v>
      </c>
      <c r="B62" s="329"/>
      <c r="C62" s="329"/>
      <c r="D62" s="329"/>
      <c r="E62" s="329"/>
      <c r="F62" s="329"/>
      <c r="G62" s="329"/>
      <c r="H62" s="329" t="s">
        <v>943</v>
      </c>
      <c r="I62" s="329"/>
      <c r="J62" s="329"/>
      <c r="K62" s="329"/>
      <c r="L62" s="329"/>
      <c r="M62" s="329"/>
      <c r="N62" s="329"/>
      <c r="O62" s="329" t="s">
        <v>944</v>
      </c>
      <c r="P62" s="329"/>
      <c r="Q62" s="329"/>
      <c r="R62" s="329"/>
      <c r="S62" s="329"/>
      <c r="T62" s="329"/>
      <c r="U62" s="329"/>
      <c r="V62" s="329" t="s">
        <v>945</v>
      </c>
      <c r="W62" s="329"/>
      <c r="X62" s="329"/>
      <c r="Y62" s="329"/>
      <c r="Z62" s="329"/>
      <c r="AA62" s="329"/>
      <c r="AB62" s="329"/>
      <c r="AC62" s="329" t="s">
        <v>946</v>
      </c>
      <c r="AD62" s="329"/>
      <c r="AE62" s="329"/>
      <c r="AF62" s="329"/>
      <c r="AG62" s="329"/>
      <c r="AH62" s="329"/>
      <c r="AI62" s="329"/>
      <c r="AJ62" s="329" t="s">
        <v>947</v>
      </c>
      <c r="AK62" s="329"/>
      <c r="AL62" s="329"/>
      <c r="AM62" s="329"/>
      <c r="AN62" s="329"/>
      <c r="AO62" s="329"/>
      <c r="AP62" s="329"/>
      <c r="AQ62" s="329" t="s">
        <v>948</v>
      </c>
      <c r="AR62" s="329"/>
      <c r="AS62" s="329"/>
      <c r="AT62" s="329"/>
      <c r="AU62" s="329"/>
      <c r="AV62" s="329"/>
      <c r="AW62" s="329"/>
      <c r="AX62" s="329" t="s">
        <v>949</v>
      </c>
      <c r="AY62" s="329"/>
      <c r="AZ62" s="329"/>
      <c r="BA62" s="329"/>
      <c r="BB62" s="329"/>
      <c r="BC62" s="329"/>
      <c r="BD62" s="329"/>
      <c r="BE62" s="329" t="s">
        <v>950</v>
      </c>
      <c r="BF62" s="329"/>
      <c r="BG62" s="329"/>
      <c r="BH62" s="329"/>
      <c r="BI62" s="329"/>
      <c r="BJ62" s="329"/>
      <c r="BK62" s="329"/>
      <c r="BL62" s="329" t="s">
        <v>951</v>
      </c>
      <c r="BM62" s="329"/>
      <c r="BN62" s="329"/>
      <c r="BO62" s="329"/>
      <c r="BP62" s="329"/>
      <c r="BQ62" s="329"/>
      <c r="BR62" s="329"/>
      <c r="BS62" s="329" t="s">
        <v>952</v>
      </c>
      <c r="BT62" s="329"/>
      <c r="BU62" s="329"/>
      <c r="BV62" s="329"/>
      <c r="BW62" s="329"/>
      <c r="BX62" s="329"/>
      <c r="BY62" s="329"/>
      <c r="BZ62" s="333"/>
      <c r="CA62" s="334"/>
      <c r="CB62" s="334"/>
      <c r="CC62" s="334"/>
      <c r="CD62" s="334"/>
      <c r="CE62" s="334"/>
      <c r="CF62" s="335"/>
    </row>
    <row r="63" spans="1:84" ht="12.75" customHeight="1">
      <c r="A63" s="277" t="s">
        <v>784</v>
      </c>
      <c r="B63" s="277" t="s">
        <v>785</v>
      </c>
      <c r="C63" s="277" t="s">
        <v>764</v>
      </c>
      <c r="D63" s="277" t="s">
        <v>765</v>
      </c>
      <c r="E63" s="330" t="s">
        <v>543</v>
      </c>
      <c r="F63" s="330"/>
      <c r="G63" s="277" t="s">
        <v>544</v>
      </c>
      <c r="H63" s="277" t="s">
        <v>784</v>
      </c>
      <c r="I63" s="277" t="s">
        <v>785</v>
      </c>
      <c r="J63" s="277" t="s">
        <v>764</v>
      </c>
      <c r="K63" s="277" t="s">
        <v>765</v>
      </c>
      <c r="L63" s="330" t="s">
        <v>543</v>
      </c>
      <c r="M63" s="330"/>
      <c r="N63" s="277" t="s">
        <v>544</v>
      </c>
      <c r="O63" s="277" t="s">
        <v>784</v>
      </c>
      <c r="P63" s="277" t="s">
        <v>785</v>
      </c>
      <c r="Q63" s="277" t="s">
        <v>764</v>
      </c>
      <c r="R63" s="277" t="s">
        <v>765</v>
      </c>
      <c r="S63" s="330" t="s">
        <v>543</v>
      </c>
      <c r="T63" s="330"/>
      <c r="U63" s="277" t="s">
        <v>544</v>
      </c>
      <c r="V63" s="277" t="s">
        <v>784</v>
      </c>
      <c r="W63" s="277" t="s">
        <v>785</v>
      </c>
      <c r="X63" s="277" t="s">
        <v>764</v>
      </c>
      <c r="Y63" s="277" t="s">
        <v>765</v>
      </c>
      <c r="Z63" s="330" t="s">
        <v>543</v>
      </c>
      <c r="AA63" s="330"/>
      <c r="AB63" s="277" t="s">
        <v>544</v>
      </c>
      <c r="AC63" s="277" t="s">
        <v>784</v>
      </c>
      <c r="AD63" s="277" t="s">
        <v>785</v>
      </c>
      <c r="AE63" s="277" t="s">
        <v>764</v>
      </c>
      <c r="AF63" s="277" t="s">
        <v>765</v>
      </c>
      <c r="AG63" s="330" t="s">
        <v>543</v>
      </c>
      <c r="AH63" s="330"/>
      <c r="AI63" s="277" t="s">
        <v>544</v>
      </c>
      <c r="AJ63" s="277" t="s">
        <v>784</v>
      </c>
      <c r="AK63" s="277" t="s">
        <v>785</v>
      </c>
      <c r="AL63" s="277" t="s">
        <v>764</v>
      </c>
      <c r="AM63" s="277" t="s">
        <v>765</v>
      </c>
      <c r="AN63" s="330" t="s">
        <v>543</v>
      </c>
      <c r="AO63" s="330"/>
      <c r="AP63" s="277" t="s">
        <v>544</v>
      </c>
      <c r="AQ63" s="277" t="s">
        <v>784</v>
      </c>
      <c r="AR63" s="277" t="s">
        <v>785</v>
      </c>
      <c r="AS63" s="277" t="s">
        <v>764</v>
      </c>
      <c r="AT63" s="277" t="s">
        <v>765</v>
      </c>
      <c r="AU63" s="330" t="s">
        <v>543</v>
      </c>
      <c r="AV63" s="330"/>
      <c r="AW63" s="277" t="s">
        <v>544</v>
      </c>
      <c r="AX63" s="277" t="s">
        <v>784</v>
      </c>
      <c r="AY63" s="277" t="s">
        <v>785</v>
      </c>
      <c r="AZ63" s="277" t="s">
        <v>764</v>
      </c>
      <c r="BA63" s="277" t="s">
        <v>765</v>
      </c>
      <c r="BB63" s="330" t="s">
        <v>543</v>
      </c>
      <c r="BC63" s="330"/>
      <c r="BD63" s="277" t="s">
        <v>544</v>
      </c>
      <c r="BE63" s="277" t="s">
        <v>784</v>
      </c>
      <c r="BF63" s="277" t="s">
        <v>785</v>
      </c>
      <c r="BG63" s="277" t="s">
        <v>764</v>
      </c>
      <c r="BH63" s="277" t="s">
        <v>765</v>
      </c>
      <c r="BI63" s="330" t="s">
        <v>543</v>
      </c>
      <c r="BJ63" s="330"/>
      <c r="BK63" s="277" t="s">
        <v>544</v>
      </c>
      <c r="BL63" s="277" t="s">
        <v>784</v>
      </c>
      <c r="BM63" s="277" t="s">
        <v>785</v>
      </c>
      <c r="BN63" s="277" t="s">
        <v>764</v>
      </c>
      <c r="BO63" s="277" t="s">
        <v>765</v>
      </c>
      <c r="BP63" s="330" t="s">
        <v>543</v>
      </c>
      <c r="BQ63" s="330"/>
      <c r="BR63" s="277" t="s">
        <v>544</v>
      </c>
      <c r="BS63" s="277" t="s">
        <v>784</v>
      </c>
      <c r="BT63" s="277" t="s">
        <v>785</v>
      </c>
      <c r="BU63" s="277" t="s">
        <v>764</v>
      </c>
      <c r="BV63" s="277" t="s">
        <v>765</v>
      </c>
      <c r="BW63" s="330" t="s">
        <v>543</v>
      </c>
      <c r="BX63" s="330"/>
      <c r="BY63" s="277" t="s">
        <v>544</v>
      </c>
      <c r="BZ63" s="277" t="s">
        <v>784</v>
      </c>
      <c r="CA63" s="277" t="s">
        <v>785</v>
      </c>
      <c r="CB63" s="277" t="s">
        <v>764</v>
      </c>
      <c r="CC63" s="277" t="s">
        <v>765</v>
      </c>
      <c r="CD63" s="330" t="s">
        <v>543</v>
      </c>
      <c r="CE63" s="330"/>
      <c r="CF63" s="277" t="s">
        <v>544</v>
      </c>
    </row>
    <row r="64" spans="1:84" ht="12.75" customHeight="1">
      <c r="A64" s="206" t="str">
        <f>Turnidomenica!A63</f>
        <v>Open - Girone 6</v>
      </c>
      <c r="B64" s="206">
        <f>Turnidomenica!B63</f>
        <v>11</v>
      </c>
      <c r="C64" s="206" t="str">
        <f>Turnidomenica!C63</f>
        <v>Wolfgang Leitner</v>
      </c>
      <c r="D64" s="206" t="str">
        <f>Turnidomenica!D63</f>
        <v>Massimo Di Cè</v>
      </c>
      <c r="E64" s="206"/>
      <c r="F64" s="206"/>
      <c r="G64" s="206" t="str">
        <f>Turnidomenica!G63</f>
        <v>Matteo Ciccarelli</v>
      </c>
      <c r="H64" s="206" t="str">
        <f>Turnidomenica!A21</f>
        <v>Open - Girone 15</v>
      </c>
      <c r="I64" s="206">
        <f>Turnidomenica!B21</f>
        <v>11</v>
      </c>
      <c r="J64" s="206" t="str">
        <f>Turnidomenica!C21</f>
        <v>Luca Battista</v>
      </c>
      <c r="K64" s="206" t="str">
        <f>Turnidomenica!D21</f>
        <v>Paolo Zambello</v>
      </c>
      <c r="L64" s="206"/>
      <c r="M64" s="206"/>
      <c r="N64" s="206" t="str">
        <f>Turnidomenica!G21</f>
        <v>Pierpaolo Murabito</v>
      </c>
      <c r="O64" s="206" t="str">
        <f>Turnidomenica!A147</f>
        <v>Open - Girone 6</v>
      </c>
      <c r="P64" s="206">
        <f>Turnidomenica!B147</f>
        <v>11</v>
      </c>
      <c r="Q64" s="206" t="str">
        <f>Turnidomenica!C147</f>
        <v>Wolfgang Leitner</v>
      </c>
      <c r="R64" s="206" t="str">
        <f>Turnidomenica!D147</f>
        <v>Mauro Salvati</v>
      </c>
      <c r="S64" s="206"/>
      <c r="T64" s="206"/>
      <c r="U64" s="206" t="str">
        <f>Turnidomenica!G147</f>
        <v>Giancarlo Cavanna Cavanna</v>
      </c>
      <c r="V64" s="206" t="str">
        <f>Turnidomenica!A105</f>
        <v>Open - Girone 15</v>
      </c>
      <c r="W64" s="206">
        <f>Turnidomenica!B105</f>
        <v>11</v>
      </c>
      <c r="X64" s="206" t="str">
        <f>Turnidomenica!C105</f>
        <v>Luca Battista</v>
      </c>
      <c r="Y64" s="206" t="str">
        <f>Turnidomenica!D105</f>
        <v>Raul Benita</v>
      </c>
      <c r="Z64" s="206"/>
      <c r="AA64" s="206"/>
      <c r="AB64" s="206" t="str">
        <f>Turnidomenica!G105</f>
        <v>Augusto Vagnoni</v>
      </c>
      <c r="AC64" s="206" t="str">
        <f>Turnidomenica!A231</f>
        <v>Open - Girone 6</v>
      </c>
      <c r="AD64" s="206">
        <f>Turnidomenica!B231</f>
        <v>11</v>
      </c>
      <c r="AE64" s="206" t="str">
        <f>Turnidomenica!C231</f>
        <v>Wolfgang Leitner</v>
      </c>
      <c r="AF64" s="206" t="str">
        <f>Turnidomenica!D231</f>
        <v>Alessio Tacchia</v>
      </c>
      <c r="AG64" s="206"/>
      <c r="AH64" s="206"/>
      <c r="AI64" s="206" t="str">
        <f>Turnidomenica!G231</f>
        <v>Rosario Ifrigerio</v>
      </c>
      <c r="AJ64" s="206" t="str">
        <f>Turnidomenica!A189</f>
        <v>Open - Girone 15</v>
      </c>
      <c r="AK64" s="206">
        <f>Turnidomenica!B189</f>
        <v>11</v>
      </c>
      <c r="AL64" s="206" t="str">
        <f>Turnidomenica!C189</f>
        <v>Luca Battista</v>
      </c>
      <c r="AM64" s="206" t="str">
        <f>Turnidomenica!D189</f>
        <v>Marco Bonciani</v>
      </c>
      <c r="AN64" s="206"/>
      <c r="AO64" s="206"/>
      <c r="AP64" s="206" t="str">
        <f>Turnidomenica!G189</f>
        <v>Massimo Santini</v>
      </c>
      <c r="AQ64" s="206" t="str">
        <f>Turnidomenica!A273</f>
        <v>Open - Barr. Cons.</v>
      </c>
      <c r="AR64" s="206">
        <f>Turnidomenica!B273</f>
        <v>11</v>
      </c>
      <c r="AS64" s="206" t="str">
        <f>Turnidomenica!C273</f>
        <v>Massimo Santini</v>
      </c>
      <c r="AT64" s="206" t="str">
        <f>Turnidomenica!D273</f>
        <v>Mirco Pasquini</v>
      </c>
      <c r="AU64" s="206"/>
      <c r="AV64" s="206"/>
      <c r="AW64" s="206" t="str">
        <f>Turnidomenica!G273</f>
        <v>Alessandro Subazzoli</v>
      </c>
      <c r="AX64" s="206" t="str">
        <f>Turnidomenica!A313</f>
        <v>Open - 1/16 di finale</v>
      </c>
      <c r="AY64" s="206">
        <f>Turnidomenica!B313</f>
        <v>11</v>
      </c>
      <c r="AZ64" s="206" t="str">
        <f>Turnidomenica!C313</f>
        <v>Jean-Marie Amberny</v>
      </c>
      <c r="BA64" s="206" t="str">
        <f>Turnidomenica!D313</f>
        <v>Vito De Benedictis</v>
      </c>
      <c r="BB64" s="206"/>
      <c r="BC64" s="206"/>
      <c r="BD64" s="206" t="str">
        <f>Turnidomenica!G313</f>
        <v>Paolo Bernardini</v>
      </c>
      <c r="BE64" s="206" t="str">
        <f>Turnidomenica!A355</f>
        <v>Open - 1/8 Cons.</v>
      </c>
      <c r="BF64" s="206">
        <f>Turnidomenica!B355</f>
        <v>11</v>
      </c>
      <c r="BG64" s="206" t="str">
        <f>Turnidomenica!C355</f>
        <v>Paolo Zambello</v>
      </c>
      <c r="BH64" s="206" t="str">
        <f>Turnidomenica!D355</f>
        <v>Gabriele Casati</v>
      </c>
      <c r="BI64" s="206"/>
      <c r="BJ64" s="206"/>
      <c r="BK64" s="206" t="str">
        <f>Turnidomenica!G355</f>
        <v>Gàbor Baross</v>
      </c>
      <c r="BL64" s="206" t="str">
        <f>Turnidomenica!A397</f>
        <v>Veterani - 1/4 di Finale</v>
      </c>
      <c r="BM64" s="206">
        <f>Turnidomenica!B397</f>
        <v>11</v>
      </c>
      <c r="BN64" s="206" t="str">
        <f>Turnidomenica!C397</f>
        <v>Daniel Scheen</v>
      </c>
      <c r="BO64" s="206" t="str">
        <f>Turnidomenica!D397</f>
        <v>Filippo Sella</v>
      </c>
      <c r="BP64" s="206"/>
      <c r="BQ64" s="206"/>
      <c r="BR64" s="206" t="str">
        <f>Turnidomenica!G397</f>
        <v>Karl-Heinz Haider</v>
      </c>
      <c r="BS64" s="206" t="e">
        <f>Turnidomenica!#REF!</f>
        <v>#REF!</v>
      </c>
      <c r="BT64" s="206" t="e">
        <f>Turnidomenica!#REF!</f>
        <v>#REF!</v>
      </c>
      <c r="BU64" s="206" t="e">
        <f>Turnidomenica!#REF!</f>
        <v>#REF!</v>
      </c>
      <c r="BV64" s="206" t="e">
        <f>Turnidomenica!#REF!</f>
        <v>#REF!</v>
      </c>
      <c r="BW64" s="206"/>
      <c r="BX64" s="206"/>
      <c r="BY64" s="206" t="e">
        <f>Turnidomenica!#REF!</f>
        <v>#REF!</v>
      </c>
      <c r="BZ64" s="206"/>
      <c r="CA64" s="206"/>
      <c r="CB64" s="206"/>
      <c r="CC64" s="206"/>
      <c r="CD64" s="206"/>
      <c r="CE64" s="206"/>
      <c r="CF64" s="206"/>
    </row>
    <row r="65" spans="1:84" ht="12.75" customHeight="1">
      <c r="A65" s="133"/>
      <c r="B65" s="133"/>
      <c r="C65" s="143"/>
      <c r="D65" s="209" t="s">
        <v>954</v>
      </c>
      <c r="E65" s="210"/>
      <c r="F65" s="210"/>
      <c r="G65" s="205" t="s">
        <v>955</v>
      </c>
      <c r="H65" s="133"/>
      <c r="I65" s="133"/>
      <c r="J65" s="143"/>
      <c r="K65" s="209" t="s">
        <v>954</v>
      </c>
      <c r="L65" s="210"/>
      <c r="M65" s="210"/>
      <c r="N65" s="205" t="s">
        <v>955</v>
      </c>
      <c r="O65" s="133"/>
      <c r="P65" s="133"/>
      <c r="Q65" s="143"/>
      <c r="R65" s="209" t="s">
        <v>954</v>
      </c>
      <c r="S65" s="210"/>
      <c r="T65" s="210"/>
      <c r="U65" s="205" t="s">
        <v>955</v>
      </c>
      <c r="V65" s="133"/>
      <c r="W65" s="133"/>
      <c r="X65" s="143"/>
      <c r="Y65" s="209" t="s">
        <v>954</v>
      </c>
      <c r="Z65" s="210"/>
      <c r="AA65" s="210"/>
      <c r="AB65" s="205" t="s">
        <v>955</v>
      </c>
      <c r="AC65" s="133"/>
      <c r="AD65" s="133"/>
      <c r="AE65" s="143"/>
      <c r="AF65" s="209" t="s">
        <v>954</v>
      </c>
      <c r="AG65" s="210"/>
      <c r="AH65" s="210"/>
      <c r="AI65" s="205" t="s">
        <v>955</v>
      </c>
      <c r="AJ65" s="133"/>
      <c r="AK65" s="133"/>
      <c r="AL65" s="143"/>
      <c r="AM65" s="209" t="s">
        <v>954</v>
      </c>
      <c r="AN65" s="210"/>
      <c r="AO65" s="210"/>
      <c r="AP65" s="205" t="s">
        <v>955</v>
      </c>
      <c r="AQ65" s="133"/>
      <c r="AR65" s="133"/>
      <c r="AS65" s="143"/>
      <c r="AT65" s="209" t="s">
        <v>954</v>
      </c>
      <c r="AU65" s="210"/>
      <c r="AV65" s="210"/>
      <c r="AW65" s="205" t="s">
        <v>955</v>
      </c>
      <c r="AX65" s="133"/>
      <c r="AY65" s="133"/>
      <c r="AZ65" s="143"/>
      <c r="BA65" s="209" t="s">
        <v>954</v>
      </c>
      <c r="BB65" s="210"/>
      <c r="BC65" s="210"/>
      <c r="BD65" s="205" t="s">
        <v>955</v>
      </c>
      <c r="BE65" s="133"/>
      <c r="BF65" s="133"/>
      <c r="BG65" s="143"/>
      <c r="BH65" s="209" t="s">
        <v>954</v>
      </c>
      <c r="BI65" s="210"/>
      <c r="BJ65" s="210"/>
      <c r="BK65" s="205" t="s">
        <v>955</v>
      </c>
      <c r="BL65" s="133"/>
      <c r="BM65" s="133"/>
      <c r="BN65" s="143"/>
      <c r="BO65" s="209" t="s">
        <v>954</v>
      </c>
      <c r="BP65" s="210"/>
      <c r="BQ65" s="210"/>
      <c r="BR65" s="205" t="s">
        <v>955</v>
      </c>
      <c r="BS65" s="133"/>
      <c r="BT65" s="133"/>
      <c r="BU65" s="143"/>
      <c r="BV65" s="209" t="s">
        <v>954</v>
      </c>
      <c r="BW65" s="210"/>
      <c r="BX65" s="210"/>
      <c r="BY65" s="205" t="s">
        <v>955</v>
      </c>
      <c r="BZ65" s="133"/>
      <c r="CA65" s="133"/>
      <c r="CB65" s="143"/>
      <c r="CC65" s="207" t="s">
        <v>954</v>
      </c>
      <c r="CD65" s="208"/>
      <c r="CE65" s="208"/>
      <c r="CF65" s="205" t="s">
        <v>955</v>
      </c>
    </row>
    <row r="66" spans="1:84" ht="12.75" customHeight="1">
      <c r="A66" s="328" t="s">
        <v>941</v>
      </c>
      <c r="B66" s="328"/>
      <c r="C66" s="328"/>
      <c r="D66" s="328"/>
      <c r="E66" s="328"/>
      <c r="F66" s="328"/>
      <c r="G66" s="328"/>
      <c r="H66" s="328" t="s">
        <v>941</v>
      </c>
      <c r="I66" s="328"/>
      <c r="J66" s="328"/>
      <c r="K66" s="328"/>
      <c r="L66" s="328"/>
      <c r="M66" s="328"/>
      <c r="N66" s="328"/>
      <c r="O66" s="328" t="s">
        <v>941</v>
      </c>
      <c r="P66" s="328"/>
      <c r="Q66" s="328"/>
      <c r="R66" s="328"/>
      <c r="S66" s="328"/>
      <c r="T66" s="328"/>
      <c r="U66" s="328"/>
      <c r="V66" s="328" t="s">
        <v>941</v>
      </c>
      <c r="W66" s="328"/>
      <c r="X66" s="328"/>
      <c r="Y66" s="328"/>
      <c r="Z66" s="328"/>
      <c r="AA66" s="328"/>
      <c r="AB66" s="328"/>
      <c r="AC66" s="328" t="s">
        <v>941</v>
      </c>
      <c r="AD66" s="328"/>
      <c r="AE66" s="328"/>
      <c r="AF66" s="328"/>
      <c r="AG66" s="328"/>
      <c r="AH66" s="328"/>
      <c r="AI66" s="328"/>
      <c r="AJ66" s="328" t="s">
        <v>941</v>
      </c>
      <c r="AK66" s="328"/>
      <c r="AL66" s="328"/>
      <c r="AM66" s="328"/>
      <c r="AN66" s="328"/>
      <c r="AO66" s="328"/>
      <c r="AP66" s="328"/>
      <c r="AQ66" s="328" t="s">
        <v>941</v>
      </c>
      <c r="AR66" s="328"/>
      <c r="AS66" s="328"/>
      <c r="AT66" s="328"/>
      <c r="AU66" s="328"/>
      <c r="AV66" s="328"/>
      <c r="AW66" s="328"/>
      <c r="AX66" s="328" t="s">
        <v>941</v>
      </c>
      <c r="AY66" s="328"/>
      <c r="AZ66" s="328"/>
      <c r="BA66" s="328"/>
      <c r="BB66" s="328"/>
      <c r="BC66" s="328"/>
      <c r="BD66" s="328"/>
      <c r="BE66" s="328" t="s">
        <v>941</v>
      </c>
      <c r="BF66" s="328"/>
      <c r="BG66" s="328"/>
      <c r="BH66" s="328"/>
      <c r="BI66" s="328"/>
      <c r="BJ66" s="328"/>
      <c r="BK66" s="328"/>
      <c r="BL66" s="328" t="s">
        <v>941</v>
      </c>
      <c r="BM66" s="328"/>
      <c r="BN66" s="328"/>
      <c r="BO66" s="328"/>
      <c r="BP66" s="328"/>
      <c r="BQ66" s="328"/>
      <c r="BR66" s="328"/>
      <c r="BS66" s="328" t="s">
        <v>941</v>
      </c>
      <c r="BT66" s="328"/>
      <c r="BU66" s="328"/>
      <c r="BV66" s="328"/>
      <c r="BW66" s="328"/>
      <c r="BX66" s="328"/>
      <c r="BY66" s="328"/>
      <c r="BZ66" s="328" t="s">
        <v>941</v>
      </c>
      <c r="CA66" s="328"/>
      <c r="CB66" s="328"/>
      <c r="CC66" s="328"/>
      <c r="CD66" s="328"/>
      <c r="CE66" s="328"/>
      <c r="CF66" s="328"/>
    </row>
    <row r="67" spans="1:84" ht="12.75" customHeight="1">
      <c r="A67" s="329" t="s">
        <v>942</v>
      </c>
      <c r="B67" s="329"/>
      <c r="C67" s="329"/>
      <c r="D67" s="329"/>
      <c r="E67" s="329"/>
      <c r="F67" s="329"/>
      <c r="G67" s="329"/>
      <c r="H67" s="329" t="s">
        <v>943</v>
      </c>
      <c r="I67" s="329"/>
      <c r="J67" s="329"/>
      <c r="K67" s="329"/>
      <c r="L67" s="329"/>
      <c r="M67" s="329"/>
      <c r="N67" s="329"/>
      <c r="O67" s="329" t="s">
        <v>944</v>
      </c>
      <c r="P67" s="329"/>
      <c r="Q67" s="329"/>
      <c r="R67" s="329"/>
      <c r="S67" s="329"/>
      <c r="T67" s="329"/>
      <c r="U67" s="329"/>
      <c r="V67" s="329" t="s">
        <v>945</v>
      </c>
      <c r="W67" s="329"/>
      <c r="X67" s="329"/>
      <c r="Y67" s="329"/>
      <c r="Z67" s="329"/>
      <c r="AA67" s="329"/>
      <c r="AB67" s="329"/>
      <c r="AC67" s="329" t="s">
        <v>946</v>
      </c>
      <c r="AD67" s="329"/>
      <c r="AE67" s="329"/>
      <c r="AF67" s="329"/>
      <c r="AG67" s="329"/>
      <c r="AH67" s="329"/>
      <c r="AI67" s="329"/>
      <c r="AJ67" s="329" t="s">
        <v>947</v>
      </c>
      <c r="AK67" s="329"/>
      <c r="AL67" s="329"/>
      <c r="AM67" s="329"/>
      <c r="AN67" s="329"/>
      <c r="AO67" s="329"/>
      <c r="AP67" s="329"/>
      <c r="AQ67" s="329" t="s">
        <v>948</v>
      </c>
      <c r="AR67" s="329"/>
      <c r="AS67" s="329"/>
      <c r="AT67" s="329"/>
      <c r="AU67" s="329"/>
      <c r="AV67" s="329"/>
      <c r="AW67" s="329"/>
      <c r="AX67" s="329" t="s">
        <v>949</v>
      </c>
      <c r="AY67" s="329"/>
      <c r="AZ67" s="329"/>
      <c r="BA67" s="329"/>
      <c r="BB67" s="329"/>
      <c r="BC67" s="329"/>
      <c r="BD67" s="329"/>
      <c r="BE67" s="329" t="s">
        <v>950</v>
      </c>
      <c r="BF67" s="329"/>
      <c r="BG67" s="329"/>
      <c r="BH67" s="329"/>
      <c r="BI67" s="329"/>
      <c r="BJ67" s="329"/>
      <c r="BK67" s="329"/>
      <c r="BL67" s="329" t="s">
        <v>951</v>
      </c>
      <c r="BM67" s="329"/>
      <c r="BN67" s="329"/>
      <c r="BO67" s="329"/>
      <c r="BP67" s="329"/>
      <c r="BQ67" s="329"/>
      <c r="BR67" s="329"/>
      <c r="BS67" s="329" t="s">
        <v>952</v>
      </c>
      <c r="BT67" s="329"/>
      <c r="BU67" s="329"/>
      <c r="BV67" s="329"/>
      <c r="BW67" s="329"/>
      <c r="BX67" s="329"/>
      <c r="BY67" s="329"/>
      <c r="BZ67" s="333"/>
      <c r="CA67" s="334"/>
      <c r="CB67" s="334"/>
      <c r="CC67" s="334"/>
      <c r="CD67" s="334"/>
      <c r="CE67" s="334"/>
      <c r="CF67" s="335"/>
    </row>
    <row r="68" spans="1:84" ht="12.75" customHeight="1">
      <c r="A68" s="277" t="s">
        <v>784</v>
      </c>
      <c r="B68" s="277" t="s">
        <v>785</v>
      </c>
      <c r="C68" s="277" t="s">
        <v>764</v>
      </c>
      <c r="D68" s="277" t="s">
        <v>765</v>
      </c>
      <c r="E68" s="330" t="s">
        <v>543</v>
      </c>
      <c r="F68" s="330"/>
      <c r="G68" s="277" t="s">
        <v>544</v>
      </c>
      <c r="H68" s="277" t="s">
        <v>784</v>
      </c>
      <c r="I68" s="277" t="s">
        <v>785</v>
      </c>
      <c r="J68" s="277" t="s">
        <v>764</v>
      </c>
      <c r="K68" s="277" t="s">
        <v>765</v>
      </c>
      <c r="L68" s="330" t="s">
        <v>543</v>
      </c>
      <c r="M68" s="330"/>
      <c r="N68" s="277" t="s">
        <v>544</v>
      </c>
      <c r="O68" s="277" t="s">
        <v>784</v>
      </c>
      <c r="P68" s="277" t="s">
        <v>785</v>
      </c>
      <c r="Q68" s="277" t="s">
        <v>764</v>
      </c>
      <c r="R68" s="277" t="s">
        <v>765</v>
      </c>
      <c r="S68" s="330" t="s">
        <v>543</v>
      </c>
      <c r="T68" s="330"/>
      <c r="U68" s="277" t="s">
        <v>544</v>
      </c>
      <c r="V68" s="277" t="s">
        <v>784</v>
      </c>
      <c r="W68" s="277" t="s">
        <v>785</v>
      </c>
      <c r="X68" s="277" t="s">
        <v>764</v>
      </c>
      <c r="Y68" s="277" t="s">
        <v>765</v>
      </c>
      <c r="Z68" s="330" t="s">
        <v>543</v>
      </c>
      <c r="AA68" s="330"/>
      <c r="AB68" s="277" t="s">
        <v>544</v>
      </c>
      <c r="AC68" s="277" t="s">
        <v>784</v>
      </c>
      <c r="AD68" s="277" t="s">
        <v>785</v>
      </c>
      <c r="AE68" s="277" t="s">
        <v>764</v>
      </c>
      <c r="AF68" s="277" t="s">
        <v>765</v>
      </c>
      <c r="AG68" s="330" t="s">
        <v>543</v>
      </c>
      <c r="AH68" s="330"/>
      <c r="AI68" s="277" t="s">
        <v>544</v>
      </c>
      <c r="AJ68" s="277" t="s">
        <v>784</v>
      </c>
      <c r="AK68" s="277" t="s">
        <v>785</v>
      </c>
      <c r="AL68" s="277" t="s">
        <v>764</v>
      </c>
      <c r="AM68" s="277" t="s">
        <v>765</v>
      </c>
      <c r="AN68" s="330" t="s">
        <v>543</v>
      </c>
      <c r="AO68" s="330"/>
      <c r="AP68" s="277" t="s">
        <v>544</v>
      </c>
      <c r="AQ68" s="277" t="s">
        <v>784</v>
      </c>
      <c r="AR68" s="277" t="s">
        <v>785</v>
      </c>
      <c r="AS68" s="277" t="s">
        <v>764</v>
      </c>
      <c r="AT68" s="277" t="s">
        <v>765</v>
      </c>
      <c r="AU68" s="330" t="s">
        <v>543</v>
      </c>
      <c r="AV68" s="330"/>
      <c r="AW68" s="277" t="s">
        <v>544</v>
      </c>
      <c r="AX68" s="277" t="s">
        <v>784</v>
      </c>
      <c r="AY68" s="277" t="s">
        <v>785</v>
      </c>
      <c r="AZ68" s="277" t="s">
        <v>764</v>
      </c>
      <c r="BA68" s="277" t="s">
        <v>765</v>
      </c>
      <c r="BB68" s="330" t="s">
        <v>543</v>
      </c>
      <c r="BC68" s="330"/>
      <c r="BD68" s="277" t="s">
        <v>544</v>
      </c>
      <c r="BE68" s="277" t="s">
        <v>784</v>
      </c>
      <c r="BF68" s="277" t="s">
        <v>785</v>
      </c>
      <c r="BG68" s="277" t="s">
        <v>764</v>
      </c>
      <c r="BH68" s="277" t="s">
        <v>765</v>
      </c>
      <c r="BI68" s="330" t="s">
        <v>543</v>
      </c>
      <c r="BJ68" s="330"/>
      <c r="BK68" s="277" t="s">
        <v>544</v>
      </c>
      <c r="BL68" s="277" t="s">
        <v>784</v>
      </c>
      <c r="BM68" s="277" t="s">
        <v>785</v>
      </c>
      <c r="BN68" s="277" t="s">
        <v>764</v>
      </c>
      <c r="BO68" s="277" t="s">
        <v>765</v>
      </c>
      <c r="BP68" s="330" t="s">
        <v>543</v>
      </c>
      <c r="BQ68" s="330"/>
      <c r="BR68" s="277" t="s">
        <v>544</v>
      </c>
      <c r="BS68" s="277" t="s">
        <v>784</v>
      </c>
      <c r="BT68" s="277" t="s">
        <v>785</v>
      </c>
      <c r="BU68" s="277" t="s">
        <v>764</v>
      </c>
      <c r="BV68" s="277" t="s">
        <v>765</v>
      </c>
      <c r="BW68" s="330" t="s">
        <v>543</v>
      </c>
      <c r="BX68" s="330"/>
      <c r="BY68" s="277" t="s">
        <v>544</v>
      </c>
      <c r="BZ68" s="277" t="s">
        <v>784</v>
      </c>
      <c r="CA68" s="277" t="s">
        <v>785</v>
      </c>
      <c r="CB68" s="277" t="s">
        <v>764</v>
      </c>
      <c r="CC68" s="277" t="s">
        <v>765</v>
      </c>
      <c r="CD68" s="330" t="s">
        <v>543</v>
      </c>
      <c r="CE68" s="330"/>
      <c r="CF68" s="277" t="s">
        <v>544</v>
      </c>
    </row>
    <row r="69" spans="1:84" ht="12.75" customHeight="1">
      <c r="A69" s="206" t="str">
        <f>Turnidomenica!A64</f>
        <v>Open - Girone 6</v>
      </c>
      <c r="B69" s="206">
        <f>Turnidomenica!B64</f>
        <v>12</v>
      </c>
      <c r="C69" s="206" t="str">
        <f>Turnidomenica!C64</f>
        <v>Mauro Salvati</v>
      </c>
      <c r="D69" s="206" t="str">
        <f>Turnidomenica!D64</f>
        <v>Alessio Tacchia</v>
      </c>
      <c r="E69" s="206"/>
      <c r="F69" s="206"/>
      <c r="G69" s="206" t="str">
        <f>Turnidomenica!G64</f>
        <v>Marcus Tilgner</v>
      </c>
      <c r="H69" s="206" t="str">
        <f>Turnidomenica!A22</f>
        <v>Open - Girone 15</v>
      </c>
      <c r="I69" s="206">
        <f>Turnidomenica!B22</f>
        <v>12</v>
      </c>
      <c r="J69" s="206" t="str">
        <f>Turnidomenica!C22</f>
        <v>Raul Benita</v>
      </c>
      <c r="K69" s="206" t="str">
        <f>Turnidomenica!D22</f>
        <v>Marco Bonciani</v>
      </c>
      <c r="L69" s="206"/>
      <c r="M69" s="206"/>
      <c r="N69" s="206" t="str">
        <f>Turnidomenica!G22</f>
        <v>Simone Bertelli</v>
      </c>
      <c r="O69" s="206" t="str">
        <f>Turnidomenica!A148</f>
        <v>Open - Girone 6</v>
      </c>
      <c r="P69" s="206">
        <f>Turnidomenica!B148</f>
        <v>12</v>
      </c>
      <c r="Q69" s="206" t="str">
        <f>Turnidomenica!C148</f>
        <v>Massimo Di Cè</v>
      </c>
      <c r="R69" s="206" t="str">
        <f>Turnidomenica!D148</f>
        <v>Alessio Tacchia</v>
      </c>
      <c r="S69" s="206"/>
      <c r="T69" s="206"/>
      <c r="U69" s="206" t="str">
        <f>Turnidomenica!G148</f>
        <v>Gabriele Casati</v>
      </c>
      <c r="V69" s="206" t="str">
        <f>Turnidomenica!A106</f>
        <v>Open - Girone 15</v>
      </c>
      <c r="W69" s="206">
        <f>Turnidomenica!B106</f>
        <v>12</v>
      </c>
      <c r="X69" s="206" t="str">
        <f>Turnidomenica!C106</f>
        <v>Paolo Zambello</v>
      </c>
      <c r="Y69" s="206" t="str">
        <f>Turnidomenica!D106</f>
        <v>Marco Bonciani</v>
      </c>
      <c r="Z69" s="206"/>
      <c r="AA69" s="206"/>
      <c r="AB69" s="206" t="str">
        <f>Turnidomenica!G106</f>
        <v>Tom Horn</v>
      </c>
      <c r="AC69" s="206" t="str">
        <f>Turnidomenica!A232</f>
        <v>Open - Girone 6</v>
      </c>
      <c r="AD69" s="206">
        <f>Turnidomenica!B232</f>
        <v>12</v>
      </c>
      <c r="AE69" s="206" t="str">
        <f>Turnidomenica!C232</f>
        <v>Mauro Salvati</v>
      </c>
      <c r="AF69" s="206" t="str">
        <f>Turnidomenica!D232</f>
        <v>Massimo Di Cè</v>
      </c>
      <c r="AG69" s="206"/>
      <c r="AH69" s="206"/>
      <c r="AI69" s="206" t="str">
        <f>Turnidomenica!G232</f>
        <v>Tiberio Becucci</v>
      </c>
      <c r="AJ69" s="206" t="str">
        <f>Turnidomenica!A190</f>
        <v>Open - Girone 15</v>
      </c>
      <c r="AK69" s="206">
        <f>Turnidomenica!B190</f>
        <v>12</v>
      </c>
      <c r="AL69" s="206" t="str">
        <f>Turnidomenica!C190</f>
        <v>Raul Benita</v>
      </c>
      <c r="AM69" s="206" t="str">
        <f>Turnidomenica!D190</f>
        <v>Paolo Zambello</v>
      </c>
      <c r="AN69" s="206"/>
      <c r="AO69" s="206"/>
      <c r="AP69" s="206" t="str">
        <f>Turnidomenica!G190</f>
        <v>Alberto Recano</v>
      </c>
      <c r="AQ69" s="206" t="str">
        <f>Turnidomenica!A274</f>
        <v>Open - Barr. Cons.</v>
      </c>
      <c r="AR69" s="206">
        <f>Turnidomenica!B274</f>
        <v>12</v>
      </c>
      <c r="AS69" s="206" t="str">
        <f>Turnidomenica!C274</f>
        <v>Riccardo Ferri</v>
      </c>
      <c r="AT69" s="206" t="str">
        <f>Turnidomenica!D274</f>
        <v>Michael Stolzenberg</v>
      </c>
      <c r="AU69" s="206"/>
      <c r="AV69" s="206"/>
      <c r="AW69" s="206" t="str">
        <f>Turnidomenica!G274</f>
        <v>Luca Martinelli</v>
      </c>
      <c r="AX69" s="206" t="str">
        <f>Turnidomenica!A314</f>
        <v>Open - 1/16 di finale</v>
      </c>
      <c r="AY69" s="206">
        <f>Turnidomenica!B314</f>
        <v>12</v>
      </c>
      <c r="AZ69" s="206" t="str">
        <f>Turnidomenica!C314</f>
        <v>Wolfgang Leitner</v>
      </c>
      <c r="BA69" s="206" t="str">
        <f>Turnidomenica!D314</f>
        <v>Alberto Recano</v>
      </c>
      <c r="BB69" s="206"/>
      <c r="BC69" s="206"/>
      <c r="BD69" s="206" t="str">
        <f>Turnidomenica!G314</f>
        <v>Luca Ciabattoni</v>
      </c>
      <c r="BE69" s="206" t="str">
        <f>Turnidomenica!A356</f>
        <v>Open - 1/8 Cons.</v>
      </c>
      <c r="BF69" s="206">
        <f>Turnidomenica!B356</f>
        <v>12</v>
      </c>
      <c r="BG69" s="206" t="str">
        <f>Turnidomenica!C356</f>
        <v>Maurizio Brillantino</v>
      </c>
      <c r="BH69" s="206" t="str">
        <f>Turnidomenica!D356</f>
        <v>Filippo Filippella</v>
      </c>
      <c r="BI69" s="206"/>
      <c r="BJ69" s="206"/>
      <c r="BK69" s="206" t="str">
        <f>Turnidomenica!G356</f>
        <v>Daniele Lopresto</v>
      </c>
      <c r="BL69" s="206" t="str">
        <f>Turnidomenica!A398</f>
        <v>Veterani - 1/4 di Finale</v>
      </c>
      <c r="BM69" s="206">
        <f>Turnidomenica!B398</f>
        <v>12</v>
      </c>
      <c r="BN69" s="206" t="str">
        <f>Turnidomenica!C398</f>
        <v>Claudio Dogali</v>
      </c>
      <c r="BO69" s="206" t="str">
        <f>Turnidomenica!D398</f>
        <v>Gianfranco Calonico</v>
      </c>
      <c r="BP69" s="206"/>
      <c r="BQ69" s="206"/>
      <c r="BR69" s="206" t="str">
        <f>Turnidomenica!G398</f>
        <v>William Dotto</v>
      </c>
      <c r="BS69" s="206" t="e">
        <f>Turnidomenica!#REF!</f>
        <v>#REF!</v>
      </c>
      <c r="BT69" s="206" t="e">
        <f>Turnidomenica!#REF!</f>
        <v>#REF!</v>
      </c>
      <c r="BU69" s="206" t="e">
        <f>Turnidomenica!#REF!</f>
        <v>#REF!</v>
      </c>
      <c r="BV69" s="206" t="e">
        <f>Turnidomenica!#REF!</f>
        <v>#REF!</v>
      </c>
      <c r="BW69" s="206"/>
      <c r="BX69" s="206"/>
      <c r="BY69" s="206" t="e">
        <f>Turnidomenica!#REF!</f>
        <v>#REF!</v>
      </c>
      <c r="BZ69" s="206"/>
      <c r="CA69" s="206"/>
      <c r="CB69" s="206"/>
      <c r="CC69" s="206"/>
      <c r="CD69" s="206"/>
      <c r="CE69" s="206"/>
      <c r="CF69" s="206"/>
    </row>
    <row r="70" spans="1:84" ht="12.75" customHeight="1">
      <c r="A70" s="133"/>
      <c r="B70" s="133"/>
      <c r="C70" s="143"/>
      <c r="D70" s="209" t="s">
        <v>954</v>
      </c>
      <c r="E70" s="210"/>
      <c r="F70" s="210"/>
      <c r="G70" s="205" t="s">
        <v>955</v>
      </c>
      <c r="H70" s="133"/>
      <c r="I70" s="133"/>
      <c r="J70" s="143"/>
      <c r="K70" s="209" t="s">
        <v>954</v>
      </c>
      <c r="L70" s="210"/>
      <c r="M70" s="210"/>
      <c r="N70" s="205" t="s">
        <v>955</v>
      </c>
      <c r="O70" s="133"/>
      <c r="P70" s="133"/>
      <c r="Q70" s="143"/>
      <c r="R70" s="209" t="s">
        <v>954</v>
      </c>
      <c r="S70" s="210"/>
      <c r="T70" s="210"/>
      <c r="U70" s="205" t="s">
        <v>955</v>
      </c>
      <c r="V70" s="133"/>
      <c r="W70" s="133"/>
      <c r="X70" s="143"/>
      <c r="Y70" s="209" t="s">
        <v>954</v>
      </c>
      <c r="Z70" s="210"/>
      <c r="AA70" s="210"/>
      <c r="AB70" s="205" t="s">
        <v>955</v>
      </c>
      <c r="AC70" s="133"/>
      <c r="AD70" s="133"/>
      <c r="AE70" s="143"/>
      <c r="AF70" s="209" t="s">
        <v>954</v>
      </c>
      <c r="AG70" s="210"/>
      <c r="AH70" s="210"/>
      <c r="AI70" s="205" t="s">
        <v>955</v>
      </c>
      <c r="AJ70" s="133"/>
      <c r="AK70" s="133"/>
      <c r="AL70" s="143"/>
      <c r="AM70" s="209" t="s">
        <v>954</v>
      </c>
      <c r="AN70" s="210"/>
      <c r="AO70" s="210"/>
      <c r="AP70" s="205" t="s">
        <v>955</v>
      </c>
      <c r="AQ70" s="133"/>
      <c r="AR70" s="133"/>
      <c r="AS70" s="143"/>
      <c r="AT70" s="209" t="s">
        <v>954</v>
      </c>
      <c r="AU70" s="210"/>
      <c r="AV70" s="210"/>
      <c r="AW70" s="205" t="s">
        <v>955</v>
      </c>
      <c r="AX70" s="133"/>
      <c r="AY70" s="133"/>
      <c r="AZ70" s="143"/>
      <c r="BA70" s="209" t="s">
        <v>954</v>
      </c>
      <c r="BB70" s="210"/>
      <c r="BC70" s="210"/>
      <c r="BD70" s="205" t="s">
        <v>955</v>
      </c>
      <c r="BE70" s="133"/>
      <c r="BF70" s="133"/>
      <c r="BG70" s="143"/>
      <c r="BH70" s="209" t="s">
        <v>954</v>
      </c>
      <c r="BI70" s="210"/>
      <c r="BJ70" s="210"/>
      <c r="BK70" s="205" t="s">
        <v>955</v>
      </c>
      <c r="BL70" s="133"/>
      <c r="BM70" s="133"/>
      <c r="BN70" s="143"/>
      <c r="BO70" s="209" t="s">
        <v>954</v>
      </c>
      <c r="BP70" s="210"/>
      <c r="BQ70" s="210"/>
      <c r="BR70" s="205" t="s">
        <v>955</v>
      </c>
      <c r="BS70" s="133"/>
      <c r="BT70" s="133"/>
      <c r="BU70" s="143"/>
      <c r="BV70" s="209" t="s">
        <v>954</v>
      </c>
      <c r="BW70" s="210"/>
      <c r="BX70" s="210"/>
      <c r="BY70" s="205" t="s">
        <v>955</v>
      </c>
      <c r="BZ70" s="133"/>
      <c r="CA70" s="133"/>
      <c r="CB70" s="143"/>
      <c r="CC70" s="207" t="s">
        <v>954</v>
      </c>
      <c r="CD70" s="208"/>
      <c r="CE70" s="208"/>
      <c r="CF70" s="205" t="s">
        <v>955</v>
      </c>
    </row>
    <row r="71" spans="1:84" ht="12.75" customHeight="1">
      <c r="A71" s="133"/>
      <c r="B71" s="133"/>
      <c r="C71" s="143"/>
      <c r="D71" s="143"/>
      <c r="E71" s="133"/>
      <c r="F71" s="133"/>
      <c r="G71" s="143"/>
      <c r="H71" s="133"/>
      <c r="I71" s="133"/>
      <c r="J71" s="143"/>
      <c r="K71" s="143"/>
      <c r="L71" s="133"/>
      <c r="M71" s="133"/>
      <c r="N71" s="143"/>
      <c r="O71" s="133"/>
      <c r="P71" s="133"/>
      <c r="Q71" s="143"/>
      <c r="R71" s="143"/>
      <c r="S71" s="133"/>
      <c r="T71" s="133"/>
      <c r="U71" s="143"/>
      <c r="V71" s="133"/>
      <c r="W71" s="133"/>
      <c r="X71" s="143"/>
      <c r="Y71" s="143"/>
      <c r="Z71" s="133"/>
      <c r="AA71" s="133"/>
      <c r="AB71" s="143"/>
      <c r="AC71" s="133"/>
      <c r="AD71" s="133"/>
      <c r="AE71" s="143"/>
      <c r="AF71" s="143"/>
      <c r="AG71" s="133"/>
      <c r="AH71" s="133"/>
      <c r="AI71" s="143"/>
      <c r="AJ71" s="133"/>
      <c r="AK71" s="133"/>
      <c r="AL71" s="143"/>
      <c r="AM71" s="143"/>
      <c r="AN71" s="133"/>
      <c r="AO71" s="133"/>
      <c r="AP71" s="143"/>
      <c r="AQ71" s="133"/>
      <c r="AR71" s="133"/>
      <c r="AS71" s="143"/>
      <c r="AT71" s="143"/>
      <c r="AU71" s="133"/>
      <c r="AV71" s="133"/>
      <c r="AW71" s="143"/>
      <c r="AX71" s="133"/>
      <c r="AY71" s="133"/>
      <c r="AZ71" s="143"/>
      <c r="BA71" s="143"/>
      <c r="BB71" s="133"/>
      <c r="BC71" s="133"/>
      <c r="BD71" s="143"/>
      <c r="BE71" s="133"/>
      <c r="BF71" s="133"/>
      <c r="BG71" s="143"/>
      <c r="BH71" s="143"/>
      <c r="BI71" s="133"/>
      <c r="BJ71" s="133"/>
      <c r="BK71" s="143"/>
      <c r="BL71" s="133"/>
      <c r="BM71" s="133"/>
      <c r="BN71" s="143"/>
      <c r="BO71" s="143"/>
      <c r="BP71" s="133"/>
      <c r="BQ71" s="133"/>
      <c r="BR71" s="143"/>
      <c r="BS71" s="133"/>
      <c r="BT71" s="133"/>
      <c r="BU71" s="143"/>
      <c r="BV71" s="143"/>
      <c r="BW71" s="133"/>
      <c r="BX71" s="133"/>
      <c r="BY71" s="143"/>
    </row>
    <row r="72" spans="1:84" ht="12.75" customHeight="1">
      <c r="A72" s="328" t="s">
        <v>941</v>
      </c>
      <c r="B72" s="328"/>
      <c r="C72" s="328"/>
      <c r="D72" s="328"/>
      <c r="E72" s="328"/>
      <c r="F72" s="328"/>
      <c r="G72" s="328"/>
      <c r="H72" s="328" t="s">
        <v>941</v>
      </c>
      <c r="I72" s="328"/>
      <c r="J72" s="328"/>
      <c r="K72" s="328"/>
      <c r="L72" s="328"/>
      <c r="M72" s="328"/>
      <c r="N72" s="328"/>
      <c r="O72" s="328" t="s">
        <v>941</v>
      </c>
      <c r="P72" s="328"/>
      <c r="Q72" s="328"/>
      <c r="R72" s="328"/>
      <c r="S72" s="328"/>
      <c r="T72" s="328"/>
      <c r="U72" s="328"/>
      <c r="V72" s="328" t="s">
        <v>941</v>
      </c>
      <c r="W72" s="328"/>
      <c r="X72" s="328"/>
      <c r="Y72" s="328"/>
      <c r="Z72" s="328"/>
      <c r="AA72" s="328"/>
      <c r="AB72" s="328"/>
      <c r="AC72" s="328" t="s">
        <v>941</v>
      </c>
      <c r="AD72" s="328"/>
      <c r="AE72" s="328"/>
      <c r="AF72" s="328"/>
      <c r="AG72" s="328"/>
      <c r="AH72" s="328"/>
      <c r="AI72" s="328"/>
      <c r="AJ72" s="328" t="s">
        <v>941</v>
      </c>
      <c r="AK72" s="328"/>
      <c r="AL72" s="328"/>
      <c r="AM72" s="328"/>
      <c r="AN72" s="328"/>
      <c r="AO72" s="328"/>
      <c r="AP72" s="328"/>
      <c r="AQ72" s="328" t="s">
        <v>941</v>
      </c>
      <c r="AR72" s="328"/>
      <c r="AS72" s="328"/>
      <c r="AT72" s="328"/>
      <c r="AU72" s="328"/>
      <c r="AV72" s="328"/>
      <c r="AW72" s="328"/>
      <c r="AX72" s="328" t="s">
        <v>941</v>
      </c>
      <c r="AY72" s="328"/>
      <c r="AZ72" s="328"/>
      <c r="BA72" s="328"/>
      <c r="BB72" s="328"/>
      <c r="BC72" s="328"/>
      <c r="BD72" s="328"/>
      <c r="BE72" s="328" t="s">
        <v>941</v>
      </c>
      <c r="BF72" s="328"/>
      <c r="BG72" s="328"/>
      <c r="BH72" s="328"/>
      <c r="BI72" s="328"/>
      <c r="BJ72" s="328"/>
      <c r="BK72" s="328"/>
      <c r="BL72" s="328" t="s">
        <v>941</v>
      </c>
      <c r="BM72" s="328"/>
      <c r="BN72" s="328"/>
      <c r="BO72" s="328"/>
      <c r="BP72" s="328"/>
      <c r="BQ72" s="328"/>
      <c r="BR72" s="328"/>
      <c r="BS72" s="328" t="s">
        <v>941</v>
      </c>
      <c r="BT72" s="328"/>
      <c r="BU72" s="328"/>
      <c r="BV72" s="328"/>
      <c r="BW72" s="328"/>
      <c r="BX72" s="328"/>
      <c r="BY72" s="328"/>
      <c r="BZ72" s="328" t="s">
        <v>941</v>
      </c>
      <c r="CA72" s="328"/>
      <c r="CB72" s="328"/>
      <c r="CC72" s="328"/>
      <c r="CD72" s="328"/>
      <c r="CE72" s="328"/>
      <c r="CF72" s="328"/>
    </row>
    <row r="73" spans="1:84" ht="12.75" customHeight="1">
      <c r="A73" s="329" t="s">
        <v>942</v>
      </c>
      <c r="B73" s="329"/>
      <c r="C73" s="329"/>
      <c r="D73" s="329"/>
      <c r="E73" s="329"/>
      <c r="F73" s="329"/>
      <c r="G73" s="329"/>
      <c r="H73" s="329" t="s">
        <v>943</v>
      </c>
      <c r="I73" s="329"/>
      <c r="J73" s="329"/>
      <c r="K73" s="329"/>
      <c r="L73" s="329"/>
      <c r="M73" s="329"/>
      <c r="N73" s="329"/>
      <c r="O73" s="329" t="s">
        <v>944</v>
      </c>
      <c r="P73" s="329"/>
      <c r="Q73" s="329"/>
      <c r="R73" s="329"/>
      <c r="S73" s="329"/>
      <c r="T73" s="329"/>
      <c r="U73" s="329"/>
      <c r="V73" s="329" t="s">
        <v>945</v>
      </c>
      <c r="W73" s="329"/>
      <c r="X73" s="329"/>
      <c r="Y73" s="329"/>
      <c r="Z73" s="329"/>
      <c r="AA73" s="329"/>
      <c r="AB73" s="329"/>
      <c r="AC73" s="329" t="s">
        <v>946</v>
      </c>
      <c r="AD73" s="329"/>
      <c r="AE73" s="329"/>
      <c r="AF73" s="329"/>
      <c r="AG73" s="329"/>
      <c r="AH73" s="329"/>
      <c r="AI73" s="329"/>
      <c r="AJ73" s="329" t="s">
        <v>947</v>
      </c>
      <c r="AK73" s="329"/>
      <c r="AL73" s="329"/>
      <c r="AM73" s="329"/>
      <c r="AN73" s="329"/>
      <c r="AO73" s="329"/>
      <c r="AP73" s="329"/>
      <c r="AQ73" s="329" t="s">
        <v>948</v>
      </c>
      <c r="AR73" s="329"/>
      <c r="AS73" s="329"/>
      <c r="AT73" s="329"/>
      <c r="AU73" s="329"/>
      <c r="AV73" s="329"/>
      <c r="AW73" s="329"/>
      <c r="AX73" s="329" t="s">
        <v>949</v>
      </c>
      <c r="AY73" s="329"/>
      <c r="AZ73" s="329"/>
      <c r="BA73" s="329"/>
      <c r="BB73" s="329"/>
      <c r="BC73" s="329"/>
      <c r="BD73" s="329"/>
      <c r="BE73" s="329" t="s">
        <v>950</v>
      </c>
      <c r="BF73" s="329"/>
      <c r="BG73" s="329"/>
      <c r="BH73" s="329"/>
      <c r="BI73" s="329"/>
      <c r="BJ73" s="329"/>
      <c r="BK73" s="329"/>
      <c r="BL73" s="329" t="s">
        <v>951</v>
      </c>
      <c r="BM73" s="329"/>
      <c r="BN73" s="329"/>
      <c r="BO73" s="329"/>
      <c r="BP73" s="329"/>
      <c r="BQ73" s="329"/>
      <c r="BR73" s="329"/>
      <c r="BS73" s="329" t="s">
        <v>952</v>
      </c>
      <c r="BT73" s="329"/>
      <c r="BU73" s="329"/>
      <c r="BV73" s="329"/>
      <c r="BW73" s="329"/>
      <c r="BX73" s="329"/>
      <c r="BY73" s="329"/>
      <c r="BZ73" s="333"/>
      <c r="CA73" s="334"/>
      <c r="CB73" s="334"/>
      <c r="CC73" s="334"/>
      <c r="CD73" s="334"/>
      <c r="CE73" s="334"/>
      <c r="CF73" s="335"/>
    </row>
    <row r="74" spans="1:84" ht="12.75" customHeight="1">
      <c r="A74" s="277" t="s">
        <v>784</v>
      </c>
      <c r="B74" s="277" t="s">
        <v>785</v>
      </c>
      <c r="C74" s="277" t="s">
        <v>764</v>
      </c>
      <c r="D74" s="277" t="s">
        <v>765</v>
      </c>
      <c r="E74" s="330" t="s">
        <v>543</v>
      </c>
      <c r="F74" s="330"/>
      <c r="G74" s="277" t="s">
        <v>544</v>
      </c>
      <c r="H74" s="277" t="s">
        <v>784</v>
      </c>
      <c r="I74" s="277" t="s">
        <v>785</v>
      </c>
      <c r="J74" s="277" t="s">
        <v>764</v>
      </c>
      <c r="K74" s="277" t="s">
        <v>765</v>
      </c>
      <c r="L74" s="330" t="s">
        <v>543</v>
      </c>
      <c r="M74" s="330"/>
      <c r="N74" s="277" t="s">
        <v>544</v>
      </c>
      <c r="O74" s="277" t="s">
        <v>784</v>
      </c>
      <c r="P74" s="277" t="s">
        <v>785</v>
      </c>
      <c r="Q74" s="277" t="s">
        <v>764</v>
      </c>
      <c r="R74" s="277" t="s">
        <v>765</v>
      </c>
      <c r="S74" s="330" t="s">
        <v>543</v>
      </c>
      <c r="T74" s="330"/>
      <c r="U74" s="277" t="s">
        <v>544</v>
      </c>
      <c r="V74" s="277" t="s">
        <v>784</v>
      </c>
      <c r="W74" s="277" t="s">
        <v>785</v>
      </c>
      <c r="X74" s="277" t="s">
        <v>764</v>
      </c>
      <c r="Y74" s="277" t="s">
        <v>765</v>
      </c>
      <c r="Z74" s="330" t="s">
        <v>543</v>
      </c>
      <c r="AA74" s="330"/>
      <c r="AB74" s="277" t="s">
        <v>544</v>
      </c>
      <c r="AC74" s="277" t="s">
        <v>784</v>
      </c>
      <c r="AD74" s="277" t="s">
        <v>785</v>
      </c>
      <c r="AE74" s="277" t="s">
        <v>764</v>
      </c>
      <c r="AF74" s="277" t="s">
        <v>765</v>
      </c>
      <c r="AG74" s="330" t="s">
        <v>543</v>
      </c>
      <c r="AH74" s="330"/>
      <c r="AI74" s="277" t="s">
        <v>544</v>
      </c>
      <c r="AJ74" s="277" t="s">
        <v>784</v>
      </c>
      <c r="AK74" s="277" t="s">
        <v>785</v>
      </c>
      <c r="AL74" s="277" t="s">
        <v>764</v>
      </c>
      <c r="AM74" s="277" t="s">
        <v>765</v>
      </c>
      <c r="AN74" s="330" t="s">
        <v>543</v>
      </c>
      <c r="AO74" s="330"/>
      <c r="AP74" s="277" t="s">
        <v>544</v>
      </c>
      <c r="AQ74" s="277" t="s">
        <v>784</v>
      </c>
      <c r="AR74" s="277" t="s">
        <v>785</v>
      </c>
      <c r="AS74" s="277" t="s">
        <v>764</v>
      </c>
      <c r="AT74" s="277" t="s">
        <v>765</v>
      </c>
      <c r="AU74" s="330" t="s">
        <v>543</v>
      </c>
      <c r="AV74" s="330"/>
      <c r="AW74" s="277" t="s">
        <v>544</v>
      </c>
      <c r="AX74" s="277" t="s">
        <v>784</v>
      </c>
      <c r="AY74" s="277" t="s">
        <v>785</v>
      </c>
      <c r="AZ74" s="277" t="s">
        <v>764</v>
      </c>
      <c r="BA74" s="277" t="s">
        <v>765</v>
      </c>
      <c r="BB74" s="330" t="s">
        <v>543</v>
      </c>
      <c r="BC74" s="330"/>
      <c r="BD74" s="277" t="s">
        <v>544</v>
      </c>
      <c r="BE74" s="277" t="s">
        <v>784</v>
      </c>
      <c r="BF74" s="277" t="s">
        <v>785</v>
      </c>
      <c r="BG74" s="277" t="s">
        <v>764</v>
      </c>
      <c r="BH74" s="277" t="s">
        <v>765</v>
      </c>
      <c r="BI74" s="330" t="s">
        <v>543</v>
      </c>
      <c r="BJ74" s="330"/>
      <c r="BK74" s="277" t="s">
        <v>544</v>
      </c>
      <c r="BL74" s="277" t="s">
        <v>784</v>
      </c>
      <c r="BM74" s="277" t="s">
        <v>785</v>
      </c>
      <c r="BN74" s="277" t="s">
        <v>764</v>
      </c>
      <c r="BO74" s="277" t="s">
        <v>765</v>
      </c>
      <c r="BP74" s="330" t="s">
        <v>543</v>
      </c>
      <c r="BQ74" s="330"/>
      <c r="BR74" s="277" t="s">
        <v>544</v>
      </c>
      <c r="BS74" s="277" t="s">
        <v>784</v>
      </c>
      <c r="BT74" s="277" t="s">
        <v>785</v>
      </c>
      <c r="BU74" s="277" t="s">
        <v>764</v>
      </c>
      <c r="BV74" s="277" t="s">
        <v>765</v>
      </c>
      <c r="BW74" s="330" t="s">
        <v>543</v>
      </c>
      <c r="BX74" s="330"/>
      <c r="BY74" s="277" t="s">
        <v>544</v>
      </c>
      <c r="BZ74" s="277" t="s">
        <v>784</v>
      </c>
      <c r="CA74" s="277" t="s">
        <v>785</v>
      </c>
      <c r="CB74" s="277" t="s">
        <v>764</v>
      </c>
      <c r="CC74" s="277" t="s">
        <v>765</v>
      </c>
      <c r="CD74" s="330" t="s">
        <v>543</v>
      </c>
      <c r="CE74" s="330"/>
      <c r="CF74" s="277" t="s">
        <v>544</v>
      </c>
    </row>
    <row r="75" spans="1:84" ht="12.75" customHeight="1">
      <c r="A75" s="206" t="str">
        <f>Turnidomenica!A65</f>
        <v>Open - Girone 7</v>
      </c>
      <c r="B75" s="206">
        <f>Turnidomenica!B65</f>
        <v>13</v>
      </c>
      <c r="C75" s="206" t="str">
        <f>Turnidomenica!C65</f>
        <v>Justin Leroy</v>
      </c>
      <c r="D75" s="206" t="str">
        <f>Turnidomenica!D65</f>
        <v>Pierpaolo Murabito</v>
      </c>
      <c r="E75" s="206"/>
      <c r="F75" s="206"/>
      <c r="G75" s="206" t="str">
        <f>Turnidomenica!G65</f>
        <v>Marcello Bodin de Chatelard</v>
      </c>
      <c r="H75" s="206" t="str">
        <f>Turnidomenica!A23</f>
        <v>Open - Girone 16</v>
      </c>
      <c r="I75" s="206">
        <f>Turnidomenica!B23</f>
        <v>13</v>
      </c>
      <c r="J75" s="206" t="str">
        <f>Turnidomenica!C23</f>
        <v>Massimo Cremona</v>
      </c>
      <c r="K75" s="206" t="str">
        <f>Turnidomenica!D23</f>
        <v>Giovanni Francavilla</v>
      </c>
      <c r="L75" s="206"/>
      <c r="M75" s="206"/>
      <c r="N75" s="206" t="str">
        <f>Turnidomenica!G23</f>
        <v>Alberto Recano</v>
      </c>
      <c r="O75" s="206" t="str">
        <f>Turnidomenica!A149</f>
        <v>Open - Girone 7</v>
      </c>
      <c r="P75" s="206">
        <f>Turnidomenica!B149</f>
        <v>13</v>
      </c>
      <c r="Q75" s="206" t="str">
        <f>Turnidomenica!C149</f>
        <v>Justin Leroy</v>
      </c>
      <c r="R75" s="206" t="str">
        <f>Turnidomenica!D149</f>
        <v>Luca Ciabattoni</v>
      </c>
      <c r="S75" s="206"/>
      <c r="T75" s="206"/>
      <c r="U75" s="206" t="str">
        <f>Turnidomenica!G149</f>
        <v>Luca Zambello</v>
      </c>
      <c r="V75" s="206" t="str">
        <f>Turnidomenica!A107</f>
        <v>Open - Girone 16</v>
      </c>
      <c r="W75" s="206">
        <f>Turnidomenica!B107</f>
        <v>13</v>
      </c>
      <c r="X75" s="206" t="str">
        <f>Turnidomenica!C107</f>
        <v>Massimo Cremona</v>
      </c>
      <c r="Y75" s="206" t="str">
        <f>Turnidomenica!D107</f>
        <v>Florian Giaux</v>
      </c>
      <c r="Z75" s="206"/>
      <c r="AA75" s="206"/>
      <c r="AB75" s="206" t="str">
        <f>Turnidomenica!G107</f>
        <v>Fernando Gomez</v>
      </c>
      <c r="AC75" s="206" t="str">
        <f>Turnidomenica!A233</f>
        <v>Open - Girone 7</v>
      </c>
      <c r="AD75" s="206">
        <f>Turnidomenica!B233</f>
        <v>13</v>
      </c>
      <c r="AE75" s="206" t="str">
        <f>Turnidomenica!C233</f>
        <v>Justin Leroy</v>
      </c>
      <c r="AF75" s="206" t="str">
        <f>Turnidomenica!D233</f>
        <v>Simone Bertelli</v>
      </c>
      <c r="AG75" s="206"/>
      <c r="AH75" s="206"/>
      <c r="AI75" s="206" t="str">
        <f>Turnidomenica!G233</f>
        <v>Matteo Ciccarelli</v>
      </c>
      <c r="AJ75" s="206" t="str">
        <f>Turnidomenica!A191</f>
        <v>Open - Girone 16</v>
      </c>
      <c r="AK75" s="206">
        <f>Turnidomenica!B191</f>
        <v>13</v>
      </c>
      <c r="AL75" s="206" t="str">
        <f>Turnidomenica!C191</f>
        <v>Massimo Cremona</v>
      </c>
      <c r="AM75" s="206" t="str">
        <f>Turnidomenica!D191</f>
        <v>Daniele Lopresto</v>
      </c>
      <c r="AN75" s="206"/>
      <c r="AO75" s="206"/>
      <c r="AP75" s="206" t="str">
        <f>Turnidomenica!G191</f>
        <v>Justin Leroy</v>
      </c>
      <c r="AQ75" s="247" t="str">
        <f>Turnidomenica!A275</f>
        <v>Open-1/16 Cons.</v>
      </c>
      <c r="AR75" s="247">
        <f>Turnidomenica!B275</f>
        <v>13</v>
      </c>
      <c r="AS75" s="247" t="str">
        <f>Turnidomenica!C275</f>
        <v>Giovanni Francavilla</v>
      </c>
      <c r="AT75" s="247" t="str">
        <f>Turnidomenica!D275</f>
        <v>Remy Lours</v>
      </c>
      <c r="AU75" s="247"/>
      <c r="AV75" s="247"/>
      <c r="AW75" s="247" t="str">
        <f>Turnidomenica!G275</f>
        <v>Mauro Petrini</v>
      </c>
      <c r="AX75" s="206" t="str">
        <f>Turnidomenica!A315</f>
        <v>Open - 1/16 di finale</v>
      </c>
      <c r="AY75" s="206">
        <f>Turnidomenica!B315</f>
        <v>13</v>
      </c>
      <c r="AZ75" s="206" t="str">
        <f>Turnidomenica!C315</f>
        <v>Simone Bertelli</v>
      </c>
      <c r="BA75" s="206" t="str">
        <f>Turnidomenica!D315</f>
        <v>Alessandro Subazzoli</v>
      </c>
      <c r="BB75" s="206"/>
      <c r="BC75" s="206"/>
      <c r="BD75" s="206" t="str">
        <f>Turnidomenica!G315</f>
        <v>Francesco Gori</v>
      </c>
      <c r="BE75" s="206" t="str">
        <f>Turnidomenica!A357</f>
        <v>Open - 1/8 Cons.</v>
      </c>
      <c r="BF75" s="206">
        <f>Turnidomenica!B357</f>
        <v>13</v>
      </c>
      <c r="BG75" s="206" t="str">
        <f>Turnidomenica!C357</f>
        <v>Ismaele Caurla</v>
      </c>
      <c r="BH75" s="206" t="str">
        <f>Turnidomenica!D357</f>
        <v>Pier Luigi Signoretti</v>
      </c>
      <c r="BI75" s="206"/>
      <c r="BJ75" s="206"/>
      <c r="BK75" s="206" t="str">
        <f>Turnidomenica!G357</f>
        <v>Luca Pessini</v>
      </c>
      <c r="BL75" s="206" t="str">
        <f>Turnidomenica!A399</f>
        <v>Veterani - 1/4 Cons.</v>
      </c>
      <c r="BM75" s="206">
        <f>Turnidomenica!B399</f>
        <v>13</v>
      </c>
      <c r="BN75" s="206" t="str">
        <f>Turnidomenica!C399</f>
        <v>Fabio Stellato</v>
      </c>
      <c r="BO75" s="206" t="str">
        <f>Turnidomenica!D399</f>
        <v>Michele Giudice</v>
      </c>
      <c r="BP75" s="206"/>
      <c r="BQ75" s="206"/>
      <c r="BR75" s="206" t="str">
        <f>Turnidomenica!G399</f>
        <v>Giorgio Manfioletti</v>
      </c>
      <c r="BS75" s="206" t="e">
        <f>Turnidomenica!#REF!</f>
        <v>#REF!</v>
      </c>
      <c r="BT75" s="206" t="e">
        <f>Turnidomenica!#REF!</f>
        <v>#REF!</v>
      </c>
      <c r="BU75" s="206" t="e">
        <f>Turnidomenica!#REF!</f>
        <v>#REF!</v>
      </c>
      <c r="BV75" s="206" t="e">
        <f>Turnidomenica!#REF!</f>
        <v>#REF!</v>
      </c>
      <c r="BW75" s="206"/>
      <c r="BX75" s="206"/>
      <c r="BY75" s="206" t="e">
        <f>Turnidomenica!#REF!</f>
        <v>#REF!</v>
      </c>
      <c r="BZ75" s="206"/>
      <c r="CA75" s="206"/>
      <c r="CB75" s="206"/>
      <c r="CC75" s="206"/>
      <c r="CD75" s="206"/>
      <c r="CE75" s="206"/>
      <c r="CF75" s="206"/>
    </row>
    <row r="76" spans="1:84" ht="12.75" customHeight="1">
      <c r="A76" s="133"/>
      <c r="B76" s="133"/>
      <c r="C76" s="143"/>
      <c r="D76" s="209" t="s">
        <v>954</v>
      </c>
      <c r="E76" s="210"/>
      <c r="F76" s="210"/>
      <c r="G76" s="205" t="s">
        <v>955</v>
      </c>
      <c r="H76" s="133"/>
      <c r="I76" s="133"/>
      <c r="J76" s="143"/>
      <c r="K76" s="209" t="s">
        <v>954</v>
      </c>
      <c r="L76" s="210"/>
      <c r="M76" s="210"/>
      <c r="N76" s="205" t="s">
        <v>955</v>
      </c>
      <c r="O76" s="133"/>
      <c r="P76" s="133"/>
      <c r="Q76" s="143"/>
      <c r="R76" s="209" t="s">
        <v>954</v>
      </c>
      <c r="S76" s="210"/>
      <c r="T76" s="210"/>
      <c r="U76" s="205" t="s">
        <v>955</v>
      </c>
      <c r="V76" s="133"/>
      <c r="W76" s="133"/>
      <c r="X76" s="143"/>
      <c r="Y76" s="209" t="s">
        <v>954</v>
      </c>
      <c r="Z76" s="210"/>
      <c r="AA76" s="210"/>
      <c r="AB76" s="205" t="s">
        <v>955</v>
      </c>
      <c r="AC76" s="133"/>
      <c r="AD76" s="133"/>
      <c r="AE76" s="143"/>
      <c r="AF76" s="209" t="s">
        <v>954</v>
      </c>
      <c r="AG76" s="210"/>
      <c r="AH76" s="210"/>
      <c r="AI76" s="205" t="s">
        <v>955</v>
      </c>
      <c r="AJ76" s="133"/>
      <c r="AK76" s="133"/>
      <c r="AL76" s="143"/>
      <c r="AM76" s="209" t="s">
        <v>954</v>
      </c>
      <c r="AN76" s="210"/>
      <c r="AO76" s="210"/>
      <c r="AP76" s="205" t="s">
        <v>955</v>
      </c>
      <c r="AQ76" s="133"/>
      <c r="AR76" s="133"/>
      <c r="AS76" s="143"/>
      <c r="AT76" s="209" t="s">
        <v>954</v>
      </c>
      <c r="AU76" s="210"/>
      <c r="AV76" s="210"/>
      <c r="AW76" s="205" t="s">
        <v>955</v>
      </c>
      <c r="AX76" s="133"/>
      <c r="AY76" s="133"/>
      <c r="AZ76" s="143"/>
      <c r="BA76" s="209" t="s">
        <v>954</v>
      </c>
      <c r="BB76" s="210"/>
      <c r="BC76" s="210"/>
      <c r="BD76" s="205" t="s">
        <v>955</v>
      </c>
      <c r="BE76" s="133"/>
      <c r="BF76" s="133"/>
      <c r="BG76" s="143"/>
      <c r="BH76" s="209" t="s">
        <v>954</v>
      </c>
      <c r="BI76" s="210"/>
      <c r="BJ76" s="210"/>
      <c r="BK76" s="205" t="s">
        <v>955</v>
      </c>
      <c r="BL76" s="133"/>
      <c r="BM76" s="133"/>
      <c r="BN76" s="143"/>
      <c r="BO76" s="209" t="s">
        <v>954</v>
      </c>
      <c r="BP76" s="210"/>
      <c r="BQ76" s="210"/>
      <c r="BR76" s="205" t="s">
        <v>955</v>
      </c>
      <c r="BS76" s="133"/>
      <c r="BT76" s="133"/>
      <c r="BU76" s="143"/>
      <c r="BV76" s="209" t="s">
        <v>954</v>
      </c>
      <c r="BW76" s="210"/>
      <c r="BX76" s="210"/>
      <c r="BY76" s="205" t="s">
        <v>955</v>
      </c>
      <c r="BZ76" s="133"/>
      <c r="CA76" s="133"/>
      <c r="CB76" s="143"/>
      <c r="CC76" s="207" t="s">
        <v>954</v>
      </c>
      <c r="CD76" s="208"/>
      <c r="CE76" s="208"/>
      <c r="CF76" s="205" t="s">
        <v>955</v>
      </c>
    </row>
    <row r="77" spans="1:84" ht="12.75" customHeight="1">
      <c r="A77" s="133"/>
      <c r="B77" s="133"/>
      <c r="C77" s="143"/>
      <c r="D77" s="143"/>
      <c r="E77" s="133"/>
      <c r="F77" s="133"/>
      <c r="G77" s="143"/>
      <c r="H77" s="133"/>
      <c r="I77" s="133"/>
      <c r="J77" s="143"/>
      <c r="K77" s="143"/>
      <c r="L77" s="133"/>
      <c r="M77" s="133"/>
      <c r="N77" s="143"/>
      <c r="O77" s="133"/>
      <c r="P77" s="133"/>
      <c r="Q77" s="143"/>
      <c r="R77" s="143"/>
      <c r="S77" s="133"/>
      <c r="T77" s="133"/>
      <c r="U77" s="143"/>
      <c r="V77" s="133"/>
      <c r="W77" s="133"/>
      <c r="X77" s="143"/>
      <c r="Y77" s="143"/>
      <c r="Z77" s="133"/>
      <c r="AA77" s="133"/>
      <c r="AB77" s="143"/>
      <c r="AC77" s="133"/>
      <c r="AD77" s="133"/>
      <c r="AE77" s="143"/>
      <c r="AF77" s="143"/>
      <c r="AG77" s="133"/>
      <c r="AH77" s="133"/>
      <c r="AI77" s="143"/>
      <c r="AJ77" s="133"/>
      <c r="AK77" s="133"/>
      <c r="AL77" s="143"/>
      <c r="AM77" s="143"/>
      <c r="AN77" s="133"/>
      <c r="AO77" s="133"/>
      <c r="AP77" s="143"/>
      <c r="AQ77" s="133"/>
      <c r="AR77" s="133"/>
      <c r="AS77" s="143"/>
      <c r="AT77" s="143"/>
      <c r="AU77" s="133"/>
      <c r="AV77" s="133"/>
      <c r="AW77" s="143"/>
      <c r="AX77" s="133"/>
      <c r="AY77" s="133"/>
      <c r="AZ77" s="143"/>
      <c r="BA77" s="143"/>
      <c r="BB77" s="133"/>
      <c r="BC77" s="133"/>
      <c r="BD77" s="143"/>
      <c r="BE77" s="133"/>
      <c r="BF77" s="133"/>
      <c r="BG77" s="143"/>
      <c r="BH77" s="143"/>
      <c r="BI77" s="133"/>
      <c r="BJ77" s="133"/>
      <c r="BK77" s="143"/>
      <c r="BL77" s="133"/>
      <c r="BM77" s="133"/>
      <c r="BN77" s="143"/>
      <c r="BO77" s="143"/>
      <c r="BP77" s="133"/>
      <c r="BQ77" s="133"/>
      <c r="BR77" s="143"/>
      <c r="BS77" s="133"/>
      <c r="BT77" s="133"/>
      <c r="BU77" s="143"/>
      <c r="BV77" s="143"/>
      <c r="BW77" s="133"/>
      <c r="BX77" s="133"/>
      <c r="BY77" s="143"/>
    </row>
    <row r="78" spans="1:84" ht="12.75" customHeight="1">
      <c r="A78" s="328" t="s">
        <v>941</v>
      </c>
      <c r="B78" s="328"/>
      <c r="C78" s="328"/>
      <c r="D78" s="328"/>
      <c r="E78" s="328"/>
      <c r="F78" s="328"/>
      <c r="G78" s="328"/>
      <c r="H78" s="328" t="s">
        <v>941</v>
      </c>
      <c r="I78" s="328"/>
      <c r="J78" s="328"/>
      <c r="K78" s="328"/>
      <c r="L78" s="328"/>
      <c r="M78" s="328"/>
      <c r="N78" s="328"/>
      <c r="O78" s="328" t="s">
        <v>941</v>
      </c>
      <c r="P78" s="328"/>
      <c r="Q78" s="328"/>
      <c r="R78" s="328"/>
      <c r="S78" s="328"/>
      <c r="T78" s="328"/>
      <c r="U78" s="328"/>
      <c r="V78" s="328" t="s">
        <v>941</v>
      </c>
      <c r="W78" s="328"/>
      <c r="X78" s="328"/>
      <c r="Y78" s="328"/>
      <c r="Z78" s="328"/>
      <c r="AA78" s="328"/>
      <c r="AB78" s="328"/>
      <c r="AC78" s="328" t="s">
        <v>941</v>
      </c>
      <c r="AD78" s="328"/>
      <c r="AE78" s="328"/>
      <c r="AF78" s="328"/>
      <c r="AG78" s="328"/>
      <c r="AH78" s="328"/>
      <c r="AI78" s="328"/>
      <c r="AJ78" s="328" t="s">
        <v>941</v>
      </c>
      <c r="AK78" s="328"/>
      <c r="AL78" s="328"/>
      <c r="AM78" s="328"/>
      <c r="AN78" s="328"/>
      <c r="AO78" s="328"/>
      <c r="AP78" s="328"/>
      <c r="AQ78" s="328" t="s">
        <v>941</v>
      </c>
      <c r="AR78" s="328"/>
      <c r="AS78" s="328"/>
      <c r="AT78" s="328"/>
      <c r="AU78" s="328"/>
      <c r="AV78" s="328"/>
      <c r="AW78" s="328"/>
      <c r="AX78" s="328" t="s">
        <v>941</v>
      </c>
      <c r="AY78" s="328"/>
      <c r="AZ78" s="328"/>
      <c r="BA78" s="328"/>
      <c r="BB78" s="328"/>
      <c r="BC78" s="328"/>
      <c r="BD78" s="328"/>
      <c r="BE78" s="328" t="s">
        <v>941</v>
      </c>
      <c r="BF78" s="328"/>
      <c r="BG78" s="328"/>
      <c r="BH78" s="328"/>
      <c r="BI78" s="328"/>
      <c r="BJ78" s="328"/>
      <c r="BK78" s="328"/>
      <c r="BL78" s="328" t="s">
        <v>941</v>
      </c>
      <c r="BM78" s="328"/>
      <c r="BN78" s="328"/>
      <c r="BO78" s="328"/>
      <c r="BP78" s="328"/>
      <c r="BQ78" s="328"/>
      <c r="BR78" s="328"/>
      <c r="BS78" s="328" t="s">
        <v>941</v>
      </c>
      <c r="BT78" s="328"/>
      <c r="BU78" s="328"/>
      <c r="BV78" s="328"/>
      <c r="BW78" s="328"/>
      <c r="BX78" s="328"/>
      <c r="BY78" s="328"/>
      <c r="BZ78" s="328" t="s">
        <v>941</v>
      </c>
      <c r="CA78" s="328"/>
      <c r="CB78" s="328"/>
      <c r="CC78" s="328"/>
      <c r="CD78" s="328"/>
      <c r="CE78" s="328"/>
      <c r="CF78" s="328"/>
    </row>
    <row r="79" spans="1:84" ht="12.75" customHeight="1">
      <c r="A79" s="329" t="s">
        <v>942</v>
      </c>
      <c r="B79" s="329"/>
      <c r="C79" s="329"/>
      <c r="D79" s="329"/>
      <c r="E79" s="329"/>
      <c r="F79" s="329"/>
      <c r="G79" s="329"/>
      <c r="H79" s="329" t="s">
        <v>943</v>
      </c>
      <c r="I79" s="329"/>
      <c r="J79" s="329"/>
      <c r="K79" s="329"/>
      <c r="L79" s="329"/>
      <c r="M79" s="329"/>
      <c r="N79" s="329"/>
      <c r="O79" s="329" t="s">
        <v>944</v>
      </c>
      <c r="P79" s="329"/>
      <c r="Q79" s="329"/>
      <c r="R79" s="329"/>
      <c r="S79" s="329"/>
      <c r="T79" s="329"/>
      <c r="U79" s="329"/>
      <c r="V79" s="329" t="s">
        <v>945</v>
      </c>
      <c r="W79" s="329"/>
      <c r="X79" s="329"/>
      <c r="Y79" s="329"/>
      <c r="Z79" s="329"/>
      <c r="AA79" s="329"/>
      <c r="AB79" s="329"/>
      <c r="AC79" s="329" t="s">
        <v>946</v>
      </c>
      <c r="AD79" s="329"/>
      <c r="AE79" s="329"/>
      <c r="AF79" s="329"/>
      <c r="AG79" s="329"/>
      <c r="AH79" s="329"/>
      <c r="AI79" s="329"/>
      <c r="AJ79" s="329" t="s">
        <v>947</v>
      </c>
      <c r="AK79" s="329"/>
      <c r="AL79" s="329"/>
      <c r="AM79" s="329"/>
      <c r="AN79" s="329"/>
      <c r="AO79" s="329"/>
      <c r="AP79" s="329"/>
      <c r="AQ79" s="329" t="s">
        <v>948</v>
      </c>
      <c r="AR79" s="329"/>
      <c r="AS79" s="329"/>
      <c r="AT79" s="329"/>
      <c r="AU79" s="329"/>
      <c r="AV79" s="329"/>
      <c r="AW79" s="329"/>
      <c r="AX79" s="329" t="s">
        <v>949</v>
      </c>
      <c r="AY79" s="329"/>
      <c r="AZ79" s="329"/>
      <c r="BA79" s="329"/>
      <c r="BB79" s="329"/>
      <c r="BC79" s="329"/>
      <c r="BD79" s="329"/>
      <c r="BE79" s="329" t="s">
        <v>950</v>
      </c>
      <c r="BF79" s="329"/>
      <c r="BG79" s="329"/>
      <c r="BH79" s="329"/>
      <c r="BI79" s="329"/>
      <c r="BJ79" s="329"/>
      <c r="BK79" s="329"/>
      <c r="BL79" s="329" t="s">
        <v>951</v>
      </c>
      <c r="BM79" s="329"/>
      <c r="BN79" s="329"/>
      <c r="BO79" s="329"/>
      <c r="BP79" s="329"/>
      <c r="BQ79" s="329"/>
      <c r="BR79" s="329"/>
      <c r="BS79" s="329" t="s">
        <v>952</v>
      </c>
      <c r="BT79" s="329"/>
      <c r="BU79" s="329"/>
      <c r="BV79" s="329"/>
      <c r="BW79" s="329"/>
      <c r="BX79" s="329"/>
      <c r="BY79" s="329"/>
      <c r="BZ79" s="333"/>
      <c r="CA79" s="334"/>
      <c r="CB79" s="334"/>
      <c r="CC79" s="334"/>
      <c r="CD79" s="334"/>
      <c r="CE79" s="334"/>
      <c r="CF79" s="335"/>
    </row>
    <row r="80" spans="1:84" ht="12.75" customHeight="1">
      <c r="A80" s="277" t="s">
        <v>784</v>
      </c>
      <c r="B80" s="277" t="s">
        <v>785</v>
      </c>
      <c r="C80" s="277" t="s">
        <v>764</v>
      </c>
      <c r="D80" s="277" t="s">
        <v>765</v>
      </c>
      <c r="E80" s="330" t="s">
        <v>543</v>
      </c>
      <c r="F80" s="330"/>
      <c r="G80" s="277" t="s">
        <v>544</v>
      </c>
      <c r="H80" s="277" t="s">
        <v>784</v>
      </c>
      <c r="I80" s="277" t="s">
        <v>785</v>
      </c>
      <c r="J80" s="277" t="s">
        <v>764</v>
      </c>
      <c r="K80" s="277" t="s">
        <v>765</v>
      </c>
      <c r="L80" s="330" t="s">
        <v>543</v>
      </c>
      <c r="M80" s="330"/>
      <c r="N80" s="277" t="s">
        <v>544</v>
      </c>
      <c r="O80" s="277" t="s">
        <v>784</v>
      </c>
      <c r="P80" s="277" t="s">
        <v>785</v>
      </c>
      <c r="Q80" s="277" t="s">
        <v>764</v>
      </c>
      <c r="R80" s="277" t="s">
        <v>765</v>
      </c>
      <c r="S80" s="330" t="s">
        <v>543</v>
      </c>
      <c r="T80" s="330"/>
      <c r="U80" s="277" t="s">
        <v>544</v>
      </c>
      <c r="V80" s="277" t="s">
        <v>784</v>
      </c>
      <c r="W80" s="277" t="s">
        <v>785</v>
      </c>
      <c r="X80" s="277" t="s">
        <v>764</v>
      </c>
      <c r="Y80" s="277" t="s">
        <v>765</v>
      </c>
      <c r="Z80" s="330" t="s">
        <v>543</v>
      </c>
      <c r="AA80" s="330"/>
      <c r="AB80" s="277" t="s">
        <v>544</v>
      </c>
      <c r="AC80" s="277" t="s">
        <v>784</v>
      </c>
      <c r="AD80" s="277" t="s">
        <v>785</v>
      </c>
      <c r="AE80" s="277" t="s">
        <v>764</v>
      </c>
      <c r="AF80" s="277" t="s">
        <v>765</v>
      </c>
      <c r="AG80" s="330" t="s">
        <v>543</v>
      </c>
      <c r="AH80" s="330"/>
      <c r="AI80" s="277" t="s">
        <v>544</v>
      </c>
      <c r="AJ80" s="277" t="s">
        <v>784</v>
      </c>
      <c r="AK80" s="277" t="s">
        <v>785</v>
      </c>
      <c r="AL80" s="277" t="s">
        <v>764</v>
      </c>
      <c r="AM80" s="277" t="s">
        <v>765</v>
      </c>
      <c r="AN80" s="330" t="s">
        <v>543</v>
      </c>
      <c r="AO80" s="330"/>
      <c r="AP80" s="277" t="s">
        <v>544</v>
      </c>
      <c r="AQ80" s="277" t="s">
        <v>784</v>
      </c>
      <c r="AR80" s="277" t="s">
        <v>785</v>
      </c>
      <c r="AS80" s="277" t="s">
        <v>764</v>
      </c>
      <c r="AT80" s="277" t="s">
        <v>765</v>
      </c>
      <c r="AU80" s="330" t="s">
        <v>543</v>
      </c>
      <c r="AV80" s="330"/>
      <c r="AW80" s="277" t="s">
        <v>544</v>
      </c>
      <c r="AX80" s="277" t="s">
        <v>784</v>
      </c>
      <c r="AY80" s="277" t="s">
        <v>785</v>
      </c>
      <c r="AZ80" s="277" t="s">
        <v>764</v>
      </c>
      <c r="BA80" s="277" t="s">
        <v>765</v>
      </c>
      <c r="BB80" s="330" t="s">
        <v>543</v>
      </c>
      <c r="BC80" s="330"/>
      <c r="BD80" s="277" t="s">
        <v>544</v>
      </c>
      <c r="BE80" s="277" t="s">
        <v>784</v>
      </c>
      <c r="BF80" s="277" t="s">
        <v>785</v>
      </c>
      <c r="BG80" s="277" t="s">
        <v>764</v>
      </c>
      <c r="BH80" s="277" t="s">
        <v>765</v>
      </c>
      <c r="BI80" s="330" t="s">
        <v>543</v>
      </c>
      <c r="BJ80" s="330"/>
      <c r="BK80" s="277" t="s">
        <v>544</v>
      </c>
      <c r="BL80" s="277" t="s">
        <v>784</v>
      </c>
      <c r="BM80" s="277" t="s">
        <v>785</v>
      </c>
      <c r="BN80" s="277" t="s">
        <v>764</v>
      </c>
      <c r="BO80" s="277" t="s">
        <v>765</v>
      </c>
      <c r="BP80" s="330" t="s">
        <v>543</v>
      </c>
      <c r="BQ80" s="330"/>
      <c r="BR80" s="277" t="s">
        <v>544</v>
      </c>
      <c r="BS80" s="277" t="s">
        <v>784</v>
      </c>
      <c r="BT80" s="277" t="s">
        <v>785</v>
      </c>
      <c r="BU80" s="277" t="s">
        <v>764</v>
      </c>
      <c r="BV80" s="277" t="s">
        <v>765</v>
      </c>
      <c r="BW80" s="330" t="s">
        <v>543</v>
      </c>
      <c r="BX80" s="330"/>
      <c r="BY80" s="277" t="s">
        <v>544</v>
      </c>
      <c r="BZ80" s="277" t="s">
        <v>784</v>
      </c>
      <c r="CA80" s="277" t="s">
        <v>785</v>
      </c>
      <c r="CB80" s="277" t="s">
        <v>764</v>
      </c>
      <c r="CC80" s="277" t="s">
        <v>765</v>
      </c>
      <c r="CD80" s="330" t="s">
        <v>543</v>
      </c>
      <c r="CE80" s="330"/>
      <c r="CF80" s="277" t="s">
        <v>544</v>
      </c>
    </row>
    <row r="81" spans="1:84" ht="12.75" customHeight="1">
      <c r="A81" s="206" t="str">
        <f>Turnidomenica!A66</f>
        <v>Open - Girone 7</v>
      </c>
      <c r="B81" s="206">
        <f>Turnidomenica!B66</f>
        <v>14</v>
      </c>
      <c r="C81" s="206" t="str">
        <f>Turnidomenica!C66</f>
        <v>Luca Ciabattoni</v>
      </c>
      <c r="D81" s="206" t="str">
        <f>Turnidomenica!D66</f>
        <v>Simone Bertelli</v>
      </c>
      <c r="E81" s="206"/>
      <c r="F81" s="206"/>
      <c r="G81" s="206" t="str">
        <f>Turnidomenica!G66</f>
        <v>Saverio Ferrante</v>
      </c>
      <c r="H81" s="206" t="str">
        <f>Turnidomenica!A24</f>
        <v>Open - Girone 16</v>
      </c>
      <c r="I81" s="206">
        <f>Turnidomenica!B24</f>
        <v>14</v>
      </c>
      <c r="J81" s="206" t="str">
        <f>Turnidomenica!C24</f>
        <v>Florian Giaux</v>
      </c>
      <c r="K81" s="206" t="str">
        <f>Turnidomenica!D24</f>
        <v>Daniele Lopresto</v>
      </c>
      <c r="L81" s="206"/>
      <c r="M81" s="206"/>
      <c r="N81" s="206" t="str">
        <f>Turnidomenica!G24</f>
        <v>Paul Naszalyi</v>
      </c>
      <c r="O81" s="206" t="str">
        <f>Turnidomenica!A150</f>
        <v>Open - Girone 7</v>
      </c>
      <c r="P81" s="206">
        <f>Turnidomenica!B150</f>
        <v>14</v>
      </c>
      <c r="Q81" s="206" t="str">
        <f>Turnidomenica!C150</f>
        <v>Pierpaolo Murabito</v>
      </c>
      <c r="R81" s="206" t="str">
        <f>Turnidomenica!D150</f>
        <v>Simone Bertelli</v>
      </c>
      <c r="S81" s="206"/>
      <c r="T81" s="206"/>
      <c r="U81" s="206" t="str">
        <f>Turnidomenica!G150</f>
        <v>Roderick Vassallo</v>
      </c>
      <c r="V81" s="206" t="str">
        <f>Turnidomenica!A108</f>
        <v>Open - Girone 16</v>
      </c>
      <c r="W81" s="206">
        <f>Turnidomenica!B108</f>
        <v>14</v>
      </c>
      <c r="X81" s="206" t="str">
        <f>Turnidomenica!C108</f>
        <v>Giovanni Francavilla</v>
      </c>
      <c r="Y81" s="206" t="str">
        <f>Turnidomenica!D108</f>
        <v>Daniele Lopresto</v>
      </c>
      <c r="Z81" s="206"/>
      <c r="AA81" s="206"/>
      <c r="AB81" s="206" t="str">
        <f>Turnidomenica!G108</f>
        <v>Filippo Filippella</v>
      </c>
      <c r="AC81" s="206" t="str">
        <f>Turnidomenica!A234</f>
        <v>Open - Girone 7</v>
      </c>
      <c r="AD81" s="206">
        <f>Turnidomenica!B234</f>
        <v>14</v>
      </c>
      <c r="AE81" s="206" t="str">
        <f>Turnidomenica!C234</f>
        <v>Luca Ciabattoni</v>
      </c>
      <c r="AF81" s="206" t="str">
        <f>Turnidomenica!D234</f>
        <v>Pierpaolo Murabito</v>
      </c>
      <c r="AG81" s="206"/>
      <c r="AH81" s="206"/>
      <c r="AI81" s="206" t="str">
        <f>Turnidomenica!G234</f>
        <v>Marcus Tilgner</v>
      </c>
      <c r="AJ81" s="206" t="str">
        <f>Turnidomenica!A192</f>
        <v>Open - Girone 16</v>
      </c>
      <c r="AK81" s="206">
        <f>Turnidomenica!B192</f>
        <v>14</v>
      </c>
      <c r="AL81" s="206" t="str">
        <f>Turnidomenica!C192</f>
        <v>Florian Giaux</v>
      </c>
      <c r="AM81" s="206" t="str">
        <f>Turnidomenica!D192</f>
        <v>Giovanni Francavilla</v>
      </c>
      <c r="AN81" s="206"/>
      <c r="AO81" s="206"/>
      <c r="AP81" s="206" t="str">
        <f>Turnidomenica!G192</f>
        <v>Luca Ciabattoni</v>
      </c>
      <c r="AQ81" s="206" t="str">
        <f>Turnidomenica!A276</f>
        <v>Open-1/16 Cons.</v>
      </c>
      <c r="AR81" s="206">
        <f>Turnidomenica!B276</f>
        <v>14</v>
      </c>
      <c r="AS81" s="206" t="str">
        <f>Turnidomenica!C276</f>
        <v>Mongi Rouis</v>
      </c>
      <c r="AT81" s="206" t="str">
        <f>Turnidomenica!D276</f>
        <v>Massimo Di Cè</v>
      </c>
      <c r="AU81" s="206"/>
      <c r="AV81" s="206"/>
      <c r="AW81" s="206" t="str">
        <f>Turnidomenica!G276</f>
        <v>Augusto Vagnoni</v>
      </c>
      <c r="AX81" s="206" t="str">
        <f>Turnidomenica!A316</f>
        <v>Open - 1/16 di finale</v>
      </c>
      <c r="AY81" s="206">
        <f>Turnidomenica!B316</f>
        <v>14</v>
      </c>
      <c r="AZ81" s="206" t="str">
        <f>Turnidomenica!C316</f>
        <v>William Dotto</v>
      </c>
      <c r="BA81" s="206" t="str">
        <f>Turnidomenica!D316</f>
        <v>Robert Lenz</v>
      </c>
      <c r="BB81" s="206"/>
      <c r="BC81" s="206"/>
      <c r="BD81" s="206" t="str">
        <f>Turnidomenica!G316</f>
        <v>Marcus Tilgner</v>
      </c>
      <c r="BE81" s="206" t="str">
        <f>Turnidomenica!A358</f>
        <v>Open - 1/8 Cons.</v>
      </c>
      <c r="BF81" s="206">
        <f>Turnidomenica!B358</f>
        <v>14</v>
      </c>
      <c r="BG81" s="206" t="str">
        <f>Turnidomenica!C358</f>
        <v>Emanuele Funaro</v>
      </c>
      <c r="BH81" s="206" t="str">
        <f>Turnidomenica!D358</f>
        <v>Mirco Pasquini</v>
      </c>
      <c r="BI81" s="206"/>
      <c r="BJ81" s="206"/>
      <c r="BK81" s="206" t="str">
        <f>Turnidomenica!G358</f>
        <v>Alessio Tacchia</v>
      </c>
      <c r="BL81" s="206" t="str">
        <f>Turnidomenica!A400</f>
        <v>Veterani - 1/4 Cons.</v>
      </c>
      <c r="BM81" s="206">
        <f>Turnidomenica!B400</f>
        <v>14</v>
      </c>
      <c r="BN81" s="206" t="str">
        <f>Turnidomenica!C400</f>
        <v>Eric Naszalyi</v>
      </c>
      <c r="BO81" s="206" t="str">
        <f>Turnidomenica!D400</f>
        <v>Carlo Alessi</v>
      </c>
      <c r="BP81" s="206"/>
      <c r="BQ81" s="206"/>
      <c r="BR81" s="206" t="str">
        <f>Turnidomenica!G400</f>
        <v>Nico Lucchesi</v>
      </c>
      <c r="BS81" s="206" t="e">
        <f>Turnidomenica!#REF!</f>
        <v>#REF!</v>
      </c>
      <c r="BT81" s="206" t="e">
        <f>Turnidomenica!#REF!</f>
        <v>#REF!</v>
      </c>
      <c r="BU81" s="206" t="e">
        <f>Turnidomenica!#REF!</f>
        <v>#REF!</v>
      </c>
      <c r="BV81" s="206" t="e">
        <f>Turnidomenica!#REF!</f>
        <v>#REF!</v>
      </c>
      <c r="BW81" s="206"/>
      <c r="BX81" s="206"/>
      <c r="BY81" s="206" t="e">
        <f>Turnidomenica!#REF!</f>
        <v>#REF!</v>
      </c>
      <c r="BZ81" s="206"/>
      <c r="CA81" s="206"/>
      <c r="CB81" s="206"/>
      <c r="CC81" s="206"/>
      <c r="CD81" s="206"/>
      <c r="CE81" s="206"/>
      <c r="CF81" s="206"/>
    </row>
    <row r="82" spans="1:84" ht="12.75" customHeight="1">
      <c r="A82" s="133"/>
      <c r="B82" s="133"/>
      <c r="C82" s="143"/>
      <c r="D82" s="209" t="s">
        <v>954</v>
      </c>
      <c r="E82" s="210"/>
      <c r="F82" s="210"/>
      <c r="G82" s="205" t="s">
        <v>955</v>
      </c>
      <c r="H82" s="133"/>
      <c r="I82" s="133"/>
      <c r="J82" s="143"/>
      <c r="K82" s="209" t="s">
        <v>954</v>
      </c>
      <c r="L82" s="210"/>
      <c r="M82" s="210"/>
      <c r="N82" s="205" t="s">
        <v>955</v>
      </c>
      <c r="O82" s="133"/>
      <c r="P82" s="133"/>
      <c r="Q82" s="143"/>
      <c r="R82" s="209" t="s">
        <v>954</v>
      </c>
      <c r="S82" s="210"/>
      <c r="T82" s="210"/>
      <c r="U82" s="205" t="s">
        <v>955</v>
      </c>
      <c r="V82" s="133"/>
      <c r="W82" s="133"/>
      <c r="X82" s="143"/>
      <c r="Y82" s="209" t="s">
        <v>954</v>
      </c>
      <c r="Z82" s="210"/>
      <c r="AA82" s="210"/>
      <c r="AB82" s="205" t="s">
        <v>955</v>
      </c>
      <c r="AC82" s="133"/>
      <c r="AD82" s="133"/>
      <c r="AE82" s="143"/>
      <c r="AF82" s="209" t="s">
        <v>954</v>
      </c>
      <c r="AG82" s="210"/>
      <c r="AH82" s="210"/>
      <c r="AI82" s="205" t="s">
        <v>955</v>
      </c>
      <c r="AJ82" s="133"/>
      <c r="AK82" s="133"/>
      <c r="AL82" s="143"/>
      <c r="AM82" s="209" t="s">
        <v>954</v>
      </c>
      <c r="AN82" s="210"/>
      <c r="AO82" s="210"/>
      <c r="AP82" s="205" t="s">
        <v>955</v>
      </c>
      <c r="AQ82" s="133"/>
      <c r="AR82" s="133"/>
      <c r="AS82" s="143"/>
      <c r="AT82" s="209" t="s">
        <v>954</v>
      </c>
      <c r="AU82" s="210"/>
      <c r="AV82" s="210"/>
      <c r="AW82" s="205" t="s">
        <v>955</v>
      </c>
      <c r="AX82" s="133"/>
      <c r="AY82" s="133"/>
      <c r="AZ82" s="143"/>
      <c r="BA82" s="209" t="s">
        <v>954</v>
      </c>
      <c r="BB82" s="210"/>
      <c r="BC82" s="210"/>
      <c r="BD82" s="205" t="s">
        <v>955</v>
      </c>
      <c r="BE82" s="133"/>
      <c r="BF82" s="133"/>
      <c r="BG82" s="143"/>
      <c r="BH82" s="209" t="s">
        <v>954</v>
      </c>
      <c r="BI82" s="210"/>
      <c r="BJ82" s="210"/>
      <c r="BK82" s="205" t="s">
        <v>955</v>
      </c>
      <c r="BL82" s="133"/>
      <c r="BM82" s="133"/>
      <c r="BN82" s="143"/>
      <c r="BO82" s="209" t="s">
        <v>954</v>
      </c>
      <c r="BP82" s="210"/>
      <c r="BQ82" s="210"/>
      <c r="BR82" s="205" t="s">
        <v>955</v>
      </c>
      <c r="BS82" s="133"/>
      <c r="BT82" s="133"/>
      <c r="BU82" s="143"/>
      <c r="BV82" s="209" t="s">
        <v>954</v>
      </c>
      <c r="BW82" s="210"/>
      <c r="BX82" s="210"/>
      <c r="BY82" s="205" t="s">
        <v>955</v>
      </c>
      <c r="BZ82" s="133"/>
      <c r="CA82" s="133"/>
      <c r="CB82" s="143"/>
      <c r="CC82" s="207" t="s">
        <v>954</v>
      </c>
      <c r="CD82" s="208"/>
      <c r="CE82" s="208"/>
      <c r="CF82" s="205" t="s">
        <v>955</v>
      </c>
    </row>
    <row r="83" spans="1:84" ht="12.75" customHeight="1">
      <c r="A83" s="133"/>
      <c r="B83" s="133"/>
      <c r="C83" s="143"/>
      <c r="D83" s="143"/>
      <c r="E83" s="133"/>
      <c r="F83" s="133"/>
      <c r="G83" s="143"/>
      <c r="H83" s="133"/>
      <c r="I83" s="133"/>
      <c r="J83" s="143"/>
      <c r="K83" s="143"/>
      <c r="L83" s="133"/>
      <c r="M83" s="133"/>
      <c r="N83" s="143"/>
      <c r="O83" s="133"/>
      <c r="P83" s="133"/>
      <c r="Q83" s="143"/>
      <c r="R83" s="143"/>
      <c r="S83" s="133"/>
      <c r="T83" s="133"/>
      <c r="U83" s="143"/>
      <c r="V83" s="133"/>
      <c r="W83" s="133"/>
      <c r="X83" s="143"/>
      <c r="Y83" s="143"/>
      <c r="Z83" s="133"/>
      <c r="AA83" s="133"/>
      <c r="AB83" s="143"/>
      <c r="AC83" s="133"/>
      <c r="AD83" s="133"/>
      <c r="AE83" s="143"/>
      <c r="AF83" s="143"/>
      <c r="AG83" s="133"/>
      <c r="AH83" s="133"/>
      <c r="AI83" s="143"/>
      <c r="AJ83" s="133"/>
      <c r="AK83" s="133"/>
      <c r="AL83" s="143"/>
      <c r="AM83" s="143"/>
      <c r="AN83" s="133"/>
      <c r="AO83" s="133"/>
      <c r="AP83" s="143"/>
      <c r="AQ83" s="133"/>
      <c r="AR83" s="133"/>
      <c r="AS83" s="143"/>
      <c r="AT83" s="143"/>
      <c r="AU83" s="133"/>
      <c r="AV83" s="133"/>
      <c r="AW83" s="143"/>
      <c r="AX83" s="133"/>
      <c r="AY83" s="133"/>
      <c r="AZ83" s="143"/>
      <c r="BA83" s="143"/>
      <c r="BB83" s="133"/>
      <c r="BC83" s="133"/>
      <c r="BD83" s="143"/>
      <c r="BE83" s="133"/>
      <c r="BF83" s="133"/>
      <c r="BG83" s="143"/>
      <c r="BH83" s="143"/>
      <c r="BI83" s="133"/>
      <c r="BJ83" s="133"/>
      <c r="BK83" s="143"/>
      <c r="BL83" s="133"/>
      <c r="BM83" s="133"/>
      <c r="BN83" s="143"/>
      <c r="BO83" s="143"/>
      <c r="BP83" s="133"/>
      <c r="BQ83" s="133"/>
      <c r="BR83" s="143"/>
      <c r="BS83" s="133"/>
      <c r="BT83" s="133"/>
      <c r="BU83" s="143"/>
      <c r="BV83" s="143"/>
      <c r="BW83" s="133"/>
      <c r="BX83" s="133"/>
      <c r="BY83" s="143"/>
    </row>
    <row r="84" spans="1:84" ht="12.75" customHeight="1">
      <c r="A84" s="328" t="s">
        <v>941</v>
      </c>
      <c r="B84" s="328"/>
      <c r="C84" s="328"/>
      <c r="D84" s="328"/>
      <c r="E84" s="328"/>
      <c r="F84" s="328"/>
      <c r="G84" s="328"/>
      <c r="H84" s="328" t="s">
        <v>941</v>
      </c>
      <c r="I84" s="328"/>
      <c r="J84" s="328"/>
      <c r="K84" s="328"/>
      <c r="L84" s="328"/>
      <c r="M84" s="328"/>
      <c r="N84" s="328"/>
      <c r="O84" s="328" t="s">
        <v>941</v>
      </c>
      <c r="P84" s="328"/>
      <c r="Q84" s="328"/>
      <c r="R84" s="328"/>
      <c r="S84" s="328"/>
      <c r="T84" s="328"/>
      <c r="U84" s="328"/>
      <c r="V84" s="328" t="s">
        <v>941</v>
      </c>
      <c r="W84" s="328"/>
      <c r="X84" s="328"/>
      <c r="Y84" s="328"/>
      <c r="Z84" s="328"/>
      <c r="AA84" s="328"/>
      <c r="AB84" s="328"/>
      <c r="AC84" s="328" t="s">
        <v>941</v>
      </c>
      <c r="AD84" s="328"/>
      <c r="AE84" s="328"/>
      <c r="AF84" s="328"/>
      <c r="AG84" s="328"/>
      <c r="AH84" s="328"/>
      <c r="AI84" s="328"/>
      <c r="AJ84" s="328" t="s">
        <v>941</v>
      </c>
      <c r="AK84" s="328"/>
      <c r="AL84" s="328"/>
      <c r="AM84" s="328"/>
      <c r="AN84" s="328"/>
      <c r="AO84" s="328"/>
      <c r="AP84" s="328"/>
      <c r="AQ84" s="328" t="s">
        <v>941</v>
      </c>
      <c r="AR84" s="328"/>
      <c r="AS84" s="328"/>
      <c r="AT84" s="328"/>
      <c r="AU84" s="328"/>
      <c r="AV84" s="328"/>
      <c r="AW84" s="328"/>
      <c r="AX84" s="328" t="s">
        <v>941</v>
      </c>
      <c r="AY84" s="328"/>
      <c r="AZ84" s="328"/>
      <c r="BA84" s="328"/>
      <c r="BB84" s="328"/>
      <c r="BC84" s="328"/>
      <c r="BD84" s="328"/>
      <c r="BE84" s="328" t="s">
        <v>941</v>
      </c>
      <c r="BF84" s="328"/>
      <c r="BG84" s="328"/>
      <c r="BH84" s="328"/>
      <c r="BI84" s="328"/>
      <c r="BJ84" s="328"/>
      <c r="BK84" s="328"/>
      <c r="BL84" s="328" t="s">
        <v>941</v>
      </c>
      <c r="BM84" s="328"/>
      <c r="BN84" s="328"/>
      <c r="BO84" s="328"/>
      <c r="BP84" s="328"/>
      <c r="BQ84" s="328"/>
      <c r="BR84" s="328"/>
      <c r="BS84" s="328" t="s">
        <v>941</v>
      </c>
      <c r="BT84" s="328"/>
      <c r="BU84" s="328"/>
      <c r="BV84" s="328"/>
      <c r="BW84" s="328"/>
      <c r="BX84" s="328"/>
      <c r="BY84" s="328"/>
      <c r="BZ84" s="328" t="s">
        <v>941</v>
      </c>
      <c r="CA84" s="328"/>
      <c r="CB84" s="328"/>
      <c r="CC84" s="328"/>
      <c r="CD84" s="328"/>
      <c r="CE84" s="328"/>
      <c r="CF84" s="328"/>
    </row>
    <row r="85" spans="1:84" ht="12.75" customHeight="1">
      <c r="A85" s="329" t="s">
        <v>942</v>
      </c>
      <c r="B85" s="329"/>
      <c r="C85" s="329"/>
      <c r="D85" s="329"/>
      <c r="E85" s="329"/>
      <c r="F85" s="329"/>
      <c r="G85" s="329"/>
      <c r="H85" s="329" t="s">
        <v>943</v>
      </c>
      <c r="I85" s="329"/>
      <c r="J85" s="329"/>
      <c r="K85" s="329"/>
      <c r="L85" s="329"/>
      <c r="M85" s="329"/>
      <c r="N85" s="329"/>
      <c r="O85" s="329" t="s">
        <v>944</v>
      </c>
      <c r="P85" s="329"/>
      <c r="Q85" s="329"/>
      <c r="R85" s="329"/>
      <c r="S85" s="329"/>
      <c r="T85" s="329"/>
      <c r="U85" s="329"/>
      <c r="V85" s="329" t="s">
        <v>945</v>
      </c>
      <c r="W85" s="329"/>
      <c r="X85" s="329"/>
      <c r="Y85" s="329"/>
      <c r="Z85" s="329"/>
      <c r="AA85" s="329"/>
      <c r="AB85" s="329"/>
      <c r="AC85" s="329" t="s">
        <v>946</v>
      </c>
      <c r="AD85" s="329"/>
      <c r="AE85" s="329"/>
      <c r="AF85" s="329"/>
      <c r="AG85" s="329"/>
      <c r="AH85" s="329"/>
      <c r="AI85" s="329"/>
      <c r="AJ85" s="329" t="s">
        <v>947</v>
      </c>
      <c r="AK85" s="329"/>
      <c r="AL85" s="329"/>
      <c r="AM85" s="329"/>
      <c r="AN85" s="329"/>
      <c r="AO85" s="329"/>
      <c r="AP85" s="329"/>
      <c r="AQ85" s="329" t="s">
        <v>948</v>
      </c>
      <c r="AR85" s="329"/>
      <c r="AS85" s="329"/>
      <c r="AT85" s="329"/>
      <c r="AU85" s="329"/>
      <c r="AV85" s="329"/>
      <c r="AW85" s="329"/>
      <c r="AX85" s="329" t="s">
        <v>949</v>
      </c>
      <c r="AY85" s="329"/>
      <c r="AZ85" s="329"/>
      <c r="BA85" s="329"/>
      <c r="BB85" s="329"/>
      <c r="BC85" s="329"/>
      <c r="BD85" s="329"/>
      <c r="BE85" s="329" t="s">
        <v>950</v>
      </c>
      <c r="BF85" s="329"/>
      <c r="BG85" s="329"/>
      <c r="BH85" s="329"/>
      <c r="BI85" s="329"/>
      <c r="BJ85" s="329"/>
      <c r="BK85" s="329"/>
      <c r="BL85" s="329" t="s">
        <v>951</v>
      </c>
      <c r="BM85" s="329"/>
      <c r="BN85" s="329"/>
      <c r="BO85" s="329"/>
      <c r="BP85" s="329"/>
      <c r="BQ85" s="329"/>
      <c r="BR85" s="329"/>
      <c r="BS85" s="329" t="s">
        <v>952</v>
      </c>
      <c r="BT85" s="329"/>
      <c r="BU85" s="329"/>
      <c r="BV85" s="329"/>
      <c r="BW85" s="329"/>
      <c r="BX85" s="329"/>
      <c r="BY85" s="329"/>
      <c r="BZ85" s="333"/>
      <c r="CA85" s="334"/>
      <c r="CB85" s="334"/>
      <c r="CC85" s="334"/>
      <c r="CD85" s="334"/>
      <c r="CE85" s="334"/>
      <c r="CF85" s="335"/>
    </row>
    <row r="86" spans="1:84" ht="12.75" customHeight="1">
      <c r="A86" s="277" t="s">
        <v>784</v>
      </c>
      <c r="B86" s="277" t="s">
        <v>785</v>
      </c>
      <c r="C86" s="277" t="s">
        <v>764</v>
      </c>
      <c r="D86" s="277" t="s">
        <v>765</v>
      </c>
      <c r="E86" s="330" t="s">
        <v>543</v>
      </c>
      <c r="F86" s="330"/>
      <c r="G86" s="277" t="s">
        <v>544</v>
      </c>
      <c r="H86" s="277" t="s">
        <v>784</v>
      </c>
      <c r="I86" s="277" t="s">
        <v>785</v>
      </c>
      <c r="J86" s="277" t="s">
        <v>764</v>
      </c>
      <c r="K86" s="277" t="s">
        <v>765</v>
      </c>
      <c r="L86" s="330" t="s">
        <v>543</v>
      </c>
      <c r="M86" s="330"/>
      <c r="N86" s="277" t="s">
        <v>544</v>
      </c>
      <c r="O86" s="277" t="s">
        <v>784</v>
      </c>
      <c r="P86" s="277" t="s">
        <v>785</v>
      </c>
      <c r="Q86" s="277" t="s">
        <v>764</v>
      </c>
      <c r="R86" s="277" t="s">
        <v>765</v>
      </c>
      <c r="S86" s="330" t="s">
        <v>543</v>
      </c>
      <c r="T86" s="330"/>
      <c r="U86" s="277" t="s">
        <v>544</v>
      </c>
      <c r="V86" s="277" t="s">
        <v>784</v>
      </c>
      <c r="W86" s="277" t="s">
        <v>785</v>
      </c>
      <c r="X86" s="277" t="s">
        <v>764</v>
      </c>
      <c r="Y86" s="277" t="s">
        <v>765</v>
      </c>
      <c r="Z86" s="330" t="s">
        <v>543</v>
      </c>
      <c r="AA86" s="330"/>
      <c r="AB86" s="277" t="s">
        <v>544</v>
      </c>
      <c r="AC86" s="277" t="s">
        <v>784</v>
      </c>
      <c r="AD86" s="277" t="s">
        <v>785</v>
      </c>
      <c r="AE86" s="277" t="s">
        <v>764</v>
      </c>
      <c r="AF86" s="277" t="s">
        <v>765</v>
      </c>
      <c r="AG86" s="330" t="s">
        <v>543</v>
      </c>
      <c r="AH86" s="330"/>
      <c r="AI86" s="277" t="s">
        <v>544</v>
      </c>
      <c r="AJ86" s="277" t="s">
        <v>784</v>
      </c>
      <c r="AK86" s="277" t="s">
        <v>785</v>
      </c>
      <c r="AL86" s="277" t="s">
        <v>764</v>
      </c>
      <c r="AM86" s="277" t="s">
        <v>765</v>
      </c>
      <c r="AN86" s="330" t="s">
        <v>543</v>
      </c>
      <c r="AO86" s="330"/>
      <c r="AP86" s="277" t="s">
        <v>544</v>
      </c>
      <c r="AQ86" s="277" t="s">
        <v>784</v>
      </c>
      <c r="AR86" s="277" t="s">
        <v>785</v>
      </c>
      <c r="AS86" s="277" t="s">
        <v>764</v>
      </c>
      <c r="AT86" s="277" t="s">
        <v>765</v>
      </c>
      <c r="AU86" s="330" t="s">
        <v>543</v>
      </c>
      <c r="AV86" s="330"/>
      <c r="AW86" s="277" t="s">
        <v>544</v>
      </c>
      <c r="AX86" s="277" t="s">
        <v>784</v>
      </c>
      <c r="AY86" s="277" t="s">
        <v>785</v>
      </c>
      <c r="AZ86" s="277" t="s">
        <v>764</v>
      </c>
      <c r="BA86" s="277" t="s">
        <v>765</v>
      </c>
      <c r="BB86" s="330" t="s">
        <v>543</v>
      </c>
      <c r="BC86" s="330"/>
      <c r="BD86" s="277" t="s">
        <v>544</v>
      </c>
      <c r="BE86" s="277" t="s">
        <v>784</v>
      </c>
      <c r="BF86" s="277" t="s">
        <v>785</v>
      </c>
      <c r="BG86" s="277" t="s">
        <v>764</v>
      </c>
      <c r="BH86" s="277" t="s">
        <v>765</v>
      </c>
      <c r="BI86" s="330" t="s">
        <v>543</v>
      </c>
      <c r="BJ86" s="330"/>
      <c r="BK86" s="277" t="s">
        <v>544</v>
      </c>
      <c r="BL86" s="277" t="s">
        <v>784</v>
      </c>
      <c r="BM86" s="277" t="s">
        <v>785</v>
      </c>
      <c r="BN86" s="277" t="s">
        <v>764</v>
      </c>
      <c r="BO86" s="277" t="s">
        <v>765</v>
      </c>
      <c r="BP86" s="330" t="s">
        <v>543</v>
      </c>
      <c r="BQ86" s="330"/>
      <c r="BR86" s="277" t="s">
        <v>544</v>
      </c>
      <c r="BS86" s="277" t="s">
        <v>784</v>
      </c>
      <c r="BT86" s="277" t="s">
        <v>785</v>
      </c>
      <c r="BU86" s="277" t="s">
        <v>764</v>
      </c>
      <c r="BV86" s="277" t="s">
        <v>765</v>
      </c>
      <c r="BW86" s="330" t="s">
        <v>543</v>
      </c>
      <c r="BX86" s="330"/>
      <c r="BY86" s="277" t="s">
        <v>544</v>
      </c>
      <c r="BZ86" s="277" t="s">
        <v>784</v>
      </c>
      <c r="CA86" s="277" t="s">
        <v>785</v>
      </c>
      <c r="CB86" s="277" t="s">
        <v>764</v>
      </c>
      <c r="CC86" s="277" t="s">
        <v>765</v>
      </c>
      <c r="CD86" s="330" t="s">
        <v>543</v>
      </c>
      <c r="CE86" s="330"/>
      <c r="CF86" s="277" t="s">
        <v>544</v>
      </c>
    </row>
    <row r="87" spans="1:84" ht="12.75" customHeight="1">
      <c r="A87" s="206" t="str">
        <f>Turnidomenica!A67</f>
        <v>Open - Girone 8</v>
      </c>
      <c r="B87" s="206">
        <f>Turnidomenica!B67</f>
        <v>15</v>
      </c>
      <c r="C87" s="206" t="str">
        <f>Turnidomenica!C67</f>
        <v>Emanuele Licheri</v>
      </c>
      <c r="D87" s="206" t="str">
        <f>Turnidomenica!D67</f>
        <v>Alberto Recano</v>
      </c>
      <c r="E87" s="206"/>
      <c r="F87" s="206"/>
      <c r="G87" s="206" t="str">
        <f>Turnidomenica!G67</f>
        <v>Michael Stolzenberg</v>
      </c>
      <c r="H87" s="206" t="str">
        <f>Turnidomenica!A25</f>
        <v>Open - Girone 17</v>
      </c>
      <c r="I87" s="206">
        <f>Turnidomenica!B25</f>
        <v>15</v>
      </c>
      <c r="J87" s="206" t="str">
        <f>Turnidomenica!C25</f>
        <v>Edoardo Bellotto</v>
      </c>
      <c r="K87" s="206" t="str">
        <f>Turnidomenica!D25</f>
        <v>Rosario Ifrigerio</v>
      </c>
      <c r="L87" s="206"/>
      <c r="M87" s="206"/>
      <c r="N87" s="206" t="str">
        <f>Turnidomenica!G25</f>
        <v>Emanuele Licheri</v>
      </c>
      <c r="O87" s="206" t="str">
        <f>Turnidomenica!A151</f>
        <v>Open - Girone 8</v>
      </c>
      <c r="P87" s="206">
        <f>Turnidomenica!B151</f>
        <v>15</v>
      </c>
      <c r="Q87" s="206" t="str">
        <f>Turnidomenica!C151</f>
        <v>Emanuele Licheri</v>
      </c>
      <c r="R87" s="206" t="str">
        <f>Turnidomenica!D151</f>
        <v>Paul Naszalyi</v>
      </c>
      <c r="S87" s="206"/>
      <c r="T87" s="206"/>
      <c r="U87" s="206" t="str">
        <f>Turnidomenica!G151</f>
        <v>Maurizio Brillantino</v>
      </c>
      <c r="V87" s="206" t="str">
        <f>Turnidomenica!A109</f>
        <v>Open - Girone 17</v>
      </c>
      <c r="W87" s="206">
        <f>Turnidomenica!B109</f>
        <v>15</v>
      </c>
      <c r="X87" s="206" t="str">
        <f>Turnidomenica!C109</f>
        <v>Edoardo Bellotto</v>
      </c>
      <c r="Y87" s="206" t="str">
        <f>Turnidomenica!D109</f>
        <v>Remy Lours</v>
      </c>
      <c r="Z87" s="206"/>
      <c r="AA87" s="206"/>
      <c r="AB87" s="206" t="str">
        <f>Turnidomenica!G109</f>
        <v>Alessandro Subazzoli</v>
      </c>
      <c r="AC87" s="206" t="str">
        <f>Turnidomenica!A235</f>
        <v>Open - Girone 8</v>
      </c>
      <c r="AD87" s="206">
        <f>Turnidomenica!B235</f>
        <v>15</v>
      </c>
      <c r="AE87" s="206" t="str">
        <f>Turnidomenica!C235</f>
        <v>Emanuele Licheri</v>
      </c>
      <c r="AF87" s="206" t="str">
        <f>Turnidomenica!D235</f>
        <v>Massimo Santini</v>
      </c>
      <c r="AG87" s="206"/>
      <c r="AH87" s="206"/>
      <c r="AI87" s="206" t="str">
        <f>Turnidomenica!G235</f>
        <v>Marcello Bodin de Chatelard</v>
      </c>
      <c r="AJ87" s="206" t="str">
        <f>Turnidomenica!A193</f>
        <v>Open - Girone 17</v>
      </c>
      <c r="AK87" s="206">
        <f>Turnidomenica!B193</f>
        <v>15</v>
      </c>
      <c r="AL87" s="206" t="str">
        <f>Turnidomenica!C193</f>
        <v>Edoardo Bellotto</v>
      </c>
      <c r="AM87" s="206" t="str">
        <f>Turnidomenica!D193</f>
        <v>Tiberio Becucci</v>
      </c>
      <c r="AN87" s="206"/>
      <c r="AO87" s="206"/>
      <c r="AP87" s="206" t="str">
        <f>Turnidomenica!G193</f>
        <v>Pierpaolo Murabito</v>
      </c>
      <c r="AQ87" s="206" t="str">
        <f>Turnidomenica!A277</f>
        <v>Open-1/16 Cons.</v>
      </c>
      <c r="AR87" s="206">
        <f>Turnidomenica!B277</f>
        <v>15</v>
      </c>
      <c r="AS87" s="206" t="str">
        <f>Turnidomenica!C277</f>
        <v>Paul Naszalyi</v>
      </c>
      <c r="AT87" s="206" t="str">
        <f>Turnidomenica!D277</f>
        <v>Pierpaolo Murabito</v>
      </c>
      <c r="AU87" s="206"/>
      <c r="AV87" s="206"/>
      <c r="AW87" s="206" t="str">
        <f>Turnidomenica!G277</f>
        <v>Saverio Bari</v>
      </c>
      <c r="AX87" s="206" t="str">
        <f>Turnidomenica!A317</f>
        <v>Open - 1/16 di finale</v>
      </c>
      <c r="AY87" s="206">
        <f>Turnidomenica!B317</f>
        <v>15</v>
      </c>
      <c r="AZ87" s="206" t="str">
        <f>Turnidomenica!C317</f>
        <v>Luca Battista</v>
      </c>
      <c r="BA87" s="206" t="str">
        <f>Turnidomenica!D317</f>
        <v>Matteo Ciccarelli</v>
      </c>
      <c r="BB87" s="206"/>
      <c r="BC87" s="206"/>
      <c r="BD87" s="206" t="str">
        <f>Turnidomenica!G317</f>
        <v>Cesare Natoli</v>
      </c>
      <c r="BE87" s="206" t="str">
        <f>Turnidomenica!A359</f>
        <v>Open - 1/8 Cons.</v>
      </c>
      <c r="BF87" s="206">
        <f>Turnidomenica!B359</f>
        <v>15</v>
      </c>
      <c r="BG87" s="206" t="str">
        <f>Turnidomenica!C359</f>
        <v>Fernando Gomez</v>
      </c>
      <c r="BH87" s="206" t="str">
        <f>Turnidomenica!D359</f>
        <v>Luca Converti</v>
      </c>
      <c r="BI87" s="206"/>
      <c r="BJ87" s="206"/>
      <c r="BK87" s="206">
        <f>Turnidomenica!G359</f>
        <v>0</v>
      </c>
      <c r="BL87" s="206" t="str">
        <f>Turnidomenica!A401</f>
        <v>Veterani - 1/4 Cons.</v>
      </c>
      <c r="BM87" s="206">
        <f>Turnidomenica!B401</f>
        <v>15</v>
      </c>
      <c r="BN87" s="206" t="str">
        <f>Turnidomenica!C401</f>
        <v>Massimo Conti</v>
      </c>
      <c r="BO87" s="206" t="str">
        <f>Turnidomenica!D401</f>
        <v>Claudio Colpani</v>
      </c>
      <c r="BP87" s="206"/>
      <c r="BQ87" s="206"/>
      <c r="BR87" s="206" t="str">
        <f>Turnidomenica!G401</f>
        <v>Marco Trevisan</v>
      </c>
      <c r="BS87" s="206" t="e">
        <f>Turnidomenica!#REF!</f>
        <v>#REF!</v>
      </c>
      <c r="BT87" s="206" t="e">
        <f>Turnidomenica!#REF!</f>
        <v>#REF!</v>
      </c>
      <c r="BU87" s="206" t="e">
        <f>Turnidomenica!#REF!</f>
        <v>#REF!</v>
      </c>
      <c r="BV87" s="206" t="e">
        <f>Turnidomenica!#REF!</f>
        <v>#REF!</v>
      </c>
      <c r="BW87" s="206"/>
      <c r="BX87" s="206"/>
      <c r="BY87" s="206" t="e">
        <f>Turnidomenica!#REF!</f>
        <v>#REF!</v>
      </c>
      <c r="BZ87" s="206"/>
      <c r="CA87" s="206"/>
      <c r="CB87" s="206"/>
      <c r="CC87" s="206"/>
      <c r="CD87" s="206"/>
      <c r="CE87" s="206"/>
      <c r="CF87" s="206"/>
    </row>
    <row r="88" spans="1:84" ht="12.75" customHeight="1">
      <c r="A88" s="133"/>
      <c r="B88" s="133"/>
      <c r="C88" s="143"/>
      <c r="D88" s="209" t="s">
        <v>954</v>
      </c>
      <c r="E88" s="210"/>
      <c r="F88" s="210"/>
      <c r="G88" s="205" t="s">
        <v>955</v>
      </c>
      <c r="H88" s="133"/>
      <c r="I88" s="133"/>
      <c r="J88" s="143"/>
      <c r="K88" s="209" t="s">
        <v>954</v>
      </c>
      <c r="L88" s="210"/>
      <c r="M88" s="210"/>
      <c r="N88" s="205" t="s">
        <v>955</v>
      </c>
      <c r="O88" s="133"/>
      <c r="P88" s="133"/>
      <c r="Q88" s="143"/>
      <c r="R88" s="209" t="s">
        <v>954</v>
      </c>
      <c r="S88" s="210"/>
      <c r="T88" s="210"/>
      <c r="U88" s="205" t="s">
        <v>955</v>
      </c>
      <c r="V88" s="133"/>
      <c r="W88" s="133"/>
      <c r="X88" s="143"/>
      <c r="Y88" s="209" t="s">
        <v>954</v>
      </c>
      <c r="Z88" s="210"/>
      <c r="AA88" s="210"/>
      <c r="AB88" s="205" t="s">
        <v>955</v>
      </c>
      <c r="AC88" s="133"/>
      <c r="AD88" s="133"/>
      <c r="AE88" s="143"/>
      <c r="AF88" s="209" t="s">
        <v>954</v>
      </c>
      <c r="AG88" s="210"/>
      <c r="AH88" s="210"/>
      <c r="AI88" s="205" t="s">
        <v>955</v>
      </c>
      <c r="AJ88" s="133"/>
      <c r="AK88" s="133"/>
      <c r="AL88" s="143"/>
      <c r="AM88" s="209" t="s">
        <v>954</v>
      </c>
      <c r="AN88" s="210"/>
      <c r="AO88" s="210"/>
      <c r="AP88" s="205" t="s">
        <v>955</v>
      </c>
      <c r="AQ88" s="133"/>
      <c r="AR88" s="133"/>
      <c r="AS88" s="143"/>
      <c r="AT88" s="209" t="s">
        <v>954</v>
      </c>
      <c r="AU88" s="210"/>
      <c r="AV88" s="210"/>
      <c r="AW88" s="205" t="s">
        <v>955</v>
      </c>
      <c r="AX88" s="133"/>
      <c r="AY88" s="133"/>
      <c r="AZ88" s="143"/>
      <c r="BA88" s="209" t="s">
        <v>954</v>
      </c>
      <c r="BB88" s="210"/>
      <c r="BC88" s="210"/>
      <c r="BD88" s="205" t="s">
        <v>955</v>
      </c>
      <c r="BE88" s="133"/>
      <c r="BF88" s="133"/>
      <c r="BG88" s="143"/>
      <c r="BH88" s="209" t="s">
        <v>954</v>
      </c>
      <c r="BI88" s="210"/>
      <c r="BJ88" s="210"/>
      <c r="BK88" s="205" t="s">
        <v>955</v>
      </c>
      <c r="BL88" s="133"/>
      <c r="BM88" s="133"/>
      <c r="BN88" s="143"/>
      <c r="BO88" s="209" t="s">
        <v>954</v>
      </c>
      <c r="BP88" s="210"/>
      <c r="BQ88" s="210"/>
      <c r="BR88" s="205" t="s">
        <v>955</v>
      </c>
      <c r="BS88" s="133"/>
      <c r="BT88" s="133"/>
      <c r="BU88" s="143"/>
      <c r="BV88" s="209" t="s">
        <v>954</v>
      </c>
      <c r="BW88" s="210"/>
      <c r="BX88" s="210"/>
      <c r="BY88" s="205" t="s">
        <v>955</v>
      </c>
      <c r="BZ88" s="133"/>
      <c r="CA88" s="133"/>
      <c r="CB88" s="143"/>
      <c r="CC88" s="207" t="s">
        <v>954</v>
      </c>
      <c r="CD88" s="208"/>
      <c r="CE88" s="208"/>
      <c r="CF88" s="205" t="s">
        <v>955</v>
      </c>
    </row>
    <row r="89" spans="1:84" ht="12.75" customHeight="1">
      <c r="A89" s="133"/>
      <c r="B89" s="133"/>
      <c r="C89" s="143"/>
      <c r="D89" s="143"/>
      <c r="E89" s="133"/>
      <c r="F89" s="133"/>
      <c r="G89" s="143"/>
      <c r="H89" s="133"/>
      <c r="I89" s="133"/>
      <c r="J89" s="143"/>
      <c r="K89" s="143"/>
      <c r="L89" s="133"/>
      <c r="M89" s="133"/>
      <c r="N89" s="143"/>
      <c r="O89" s="133"/>
      <c r="P89" s="133"/>
      <c r="Q89" s="143"/>
      <c r="R89" s="143"/>
      <c r="S89" s="133"/>
      <c r="T89" s="133"/>
      <c r="U89" s="143"/>
      <c r="V89" s="133"/>
      <c r="W89" s="133"/>
      <c r="X89" s="143"/>
      <c r="Y89" s="143"/>
      <c r="Z89" s="133"/>
      <c r="AA89" s="133"/>
      <c r="AB89" s="143"/>
      <c r="AC89" s="133"/>
      <c r="AD89" s="133"/>
      <c r="AE89" s="143"/>
      <c r="AF89" s="143"/>
      <c r="AG89" s="133"/>
      <c r="AH89" s="133"/>
      <c r="AI89" s="143"/>
      <c r="AJ89" s="133"/>
      <c r="AK89" s="133"/>
      <c r="AL89" s="143"/>
      <c r="AM89" s="143"/>
      <c r="AN89" s="133"/>
      <c r="AO89" s="133"/>
      <c r="AP89" s="143"/>
      <c r="AQ89" s="133"/>
      <c r="AR89" s="133"/>
      <c r="AS89" s="143"/>
      <c r="AT89" s="143"/>
      <c r="AU89" s="133"/>
      <c r="AV89" s="133"/>
      <c r="AW89" s="143"/>
      <c r="AX89" s="133"/>
      <c r="AY89" s="133"/>
      <c r="AZ89" s="143"/>
      <c r="BA89" s="143"/>
      <c r="BB89" s="133"/>
      <c r="BC89" s="133"/>
      <c r="BD89" s="143"/>
      <c r="BE89" s="133"/>
      <c r="BF89" s="133"/>
      <c r="BG89" s="143"/>
      <c r="BH89" s="143"/>
      <c r="BI89" s="133"/>
      <c r="BJ89" s="133"/>
      <c r="BK89" s="143"/>
      <c r="BL89" s="133"/>
      <c r="BM89" s="133"/>
      <c r="BN89" s="143"/>
      <c r="BO89" s="143"/>
      <c r="BP89" s="133"/>
      <c r="BQ89" s="133"/>
      <c r="BR89" s="143"/>
      <c r="BS89" s="133"/>
      <c r="BT89" s="133"/>
      <c r="BU89" s="143"/>
      <c r="BV89" s="143"/>
      <c r="BW89" s="133"/>
      <c r="BX89" s="133"/>
      <c r="BY89" s="143"/>
    </row>
    <row r="90" spans="1:84" ht="12.75" customHeight="1">
      <c r="A90" s="328" t="s">
        <v>941</v>
      </c>
      <c r="B90" s="328"/>
      <c r="C90" s="328"/>
      <c r="D90" s="328"/>
      <c r="E90" s="328"/>
      <c r="F90" s="328"/>
      <c r="G90" s="328"/>
      <c r="H90" s="328" t="s">
        <v>941</v>
      </c>
      <c r="I90" s="328"/>
      <c r="J90" s="328"/>
      <c r="K90" s="328"/>
      <c r="L90" s="328"/>
      <c r="M90" s="328"/>
      <c r="N90" s="328"/>
      <c r="O90" s="328" t="s">
        <v>941</v>
      </c>
      <c r="P90" s="328"/>
      <c r="Q90" s="328"/>
      <c r="R90" s="328"/>
      <c r="S90" s="328"/>
      <c r="T90" s="328"/>
      <c r="U90" s="328"/>
      <c r="V90" s="328" t="s">
        <v>941</v>
      </c>
      <c r="W90" s="328"/>
      <c r="X90" s="328"/>
      <c r="Y90" s="328"/>
      <c r="Z90" s="328"/>
      <c r="AA90" s="328"/>
      <c r="AB90" s="328"/>
      <c r="AC90" s="328" t="s">
        <v>941</v>
      </c>
      <c r="AD90" s="328"/>
      <c r="AE90" s="328"/>
      <c r="AF90" s="328"/>
      <c r="AG90" s="328"/>
      <c r="AH90" s="328"/>
      <c r="AI90" s="328"/>
      <c r="AJ90" s="328" t="s">
        <v>941</v>
      </c>
      <c r="AK90" s="328"/>
      <c r="AL90" s="328"/>
      <c r="AM90" s="328"/>
      <c r="AN90" s="328"/>
      <c r="AO90" s="328"/>
      <c r="AP90" s="328"/>
      <c r="AQ90" s="328" t="s">
        <v>941</v>
      </c>
      <c r="AR90" s="328"/>
      <c r="AS90" s="328"/>
      <c r="AT90" s="328"/>
      <c r="AU90" s="328"/>
      <c r="AV90" s="328"/>
      <c r="AW90" s="328"/>
      <c r="AX90" s="328" t="s">
        <v>941</v>
      </c>
      <c r="AY90" s="328"/>
      <c r="AZ90" s="328"/>
      <c r="BA90" s="328"/>
      <c r="BB90" s="328"/>
      <c r="BC90" s="328"/>
      <c r="BD90" s="328"/>
      <c r="BE90" s="328" t="s">
        <v>941</v>
      </c>
      <c r="BF90" s="328"/>
      <c r="BG90" s="328"/>
      <c r="BH90" s="328"/>
      <c r="BI90" s="328"/>
      <c r="BJ90" s="328"/>
      <c r="BK90" s="328"/>
      <c r="BL90" s="328" t="s">
        <v>941</v>
      </c>
      <c r="BM90" s="328"/>
      <c r="BN90" s="328"/>
      <c r="BO90" s="328"/>
      <c r="BP90" s="328"/>
      <c r="BQ90" s="328"/>
      <c r="BR90" s="328"/>
      <c r="BS90" s="328" t="s">
        <v>941</v>
      </c>
      <c r="BT90" s="328"/>
      <c r="BU90" s="328"/>
      <c r="BV90" s="328"/>
      <c r="BW90" s="328"/>
      <c r="BX90" s="328"/>
      <c r="BY90" s="328"/>
      <c r="BZ90" s="328" t="s">
        <v>941</v>
      </c>
      <c r="CA90" s="328"/>
      <c r="CB90" s="328"/>
      <c r="CC90" s="328"/>
      <c r="CD90" s="328"/>
      <c r="CE90" s="328"/>
      <c r="CF90" s="328"/>
    </row>
    <row r="91" spans="1:84" ht="12.75" customHeight="1">
      <c r="A91" s="329" t="s">
        <v>942</v>
      </c>
      <c r="B91" s="329"/>
      <c r="C91" s="329"/>
      <c r="D91" s="329"/>
      <c r="E91" s="329"/>
      <c r="F91" s="329"/>
      <c r="G91" s="329"/>
      <c r="H91" s="329" t="s">
        <v>943</v>
      </c>
      <c r="I91" s="329"/>
      <c r="J91" s="329"/>
      <c r="K91" s="329"/>
      <c r="L91" s="329"/>
      <c r="M91" s="329"/>
      <c r="N91" s="329"/>
      <c r="O91" s="329" t="s">
        <v>944</v>
      </c>
      <c r="P91" s="329"/>
      <c r="Q91" s="329"/>
      <c r="R91" s="329"/>
      <c r="S91" s="329"/>
      <c r="T91" s="329"/>
      <c r="U91" s="329"/>
      <c r="V91" s="329" t="s">
        <v>945</v>
      </c>
      <c r="W91" s="329"/>
      <c r="X91" s="329"/>
      <c r="Y91" s="329"/>
      <c r="Z91" s="329"/>
      <c r="AA91" s="329"/>
      <c r="AB91" s="329"/>
      <c r="AC91" s="329" t="s">
        <v>946</v>
      </c>
      <c r="AD91" s="329"/>
      <c r="AE91" s="329"/>
      <c r="AF91" s="329"/>
      <c r="AG91" s="329"/>
      <c r="AH91" s="329"/>
      <c r="AI91" s="329"/>
      <c r="AJ91" s="329" t="s">
        <v>947</v>
      </c>
      <c r="AK91" s="329"/>
      <c r="AL91" s="329"/>
      <c r="AM91" s="329"/>
      <c r="AN91" s="329"/>
      <c r="AO91" s="329"/>
      <c r="AP91" s="329"/>
      <c r="AQ91" s="329" t="s">
        <v>948</v>
      </c>
      <c r="AR91" s="329"/>
      <c r="AS91" s="329"/>
      <c r="AT91" s="329"/>
      <c r="AU91" s="329"/>
      <c r="AV91" s="329"/>
      <c r="AW91" s="329"/>
      <c r="AX91" s="329" t="s">
        <v>949</v>
      </c>
      <c r="AY91" s="329"/>
      <c r="AZ91" s="329"/>
      <c r="BA91" s="329"/>
      <c r="BB91" s="329"/>
      <c r="BC91" s="329"/>
      <c r="BD91" s="329"/>
      <c r="BE91" s="329" t="s">
        <v>950</v>
      </c>
      <c r="BF91" s="329"/>
      <c r="BG91" s="329"/>
      <c r="BH91" s="329"/>
      <c r="BI91" s="329"/>
      <c r="BJ91" s="329"/>
      <c r="BK91" s="329"/>
      <c r="BL91" s="329" t="s">
        <v>951</v>
      </c>
      <c r="BM91" s="329"/>
      <c r="BN91" s="329"/>
      <c r="BO91" s="329"/>
      <c r="BP91" s="329"/>
      <c r="BQ91" s="329"/>
      <c r="BR91" s="329"/>
      <c r="BS91" s="329" t="s">
        <v>952</v>
      </c>
      <c r="BT91" s="329"/>
      <c r="BU91" s="329"/>
      <c r="BV91" s="329"/>
      <c r="BW91" s="329"/>
      <c r="BX91" s="329"/>
      <c r="BY91" s="329"/>
      <c r="BZ91" s="333"/>
      <c r="CA91" s="334"/>
      <c r="CB91" s="334"/>
      <c r="CC91" s="334"/>
      <c r="CD91" s="334"/>
      <c r="CE91" s="334"/>
      <c r="CF91" s="335"/>
    </row>
    <row r="92" spans="1:84" ht="12.75" customHeight="1">
      <c r="A92" s="277" t="s">
        <v>784</v>
      </c>
      <c r="B92" s="277" t="s">
        <v>785</v>
      </c>
      <c r="C92" s="277" t="s">
        <v>764</v>
      </c>
      <c r="D92" s="277" t="s">
        <v>765</v>
      </c>
      <c r="E92" s="330" t="s">
        <v>543</v>
      </c>
      <c r="F92" s="330"/>
      <c r="G92" s="277" t="s">
        <v>544</v>
      </c>
      <c r="H92" s="277" t="s">
        <v>784</v>
      </c>
      <c r="I92" s="277" t="s">
        <v>785</v>
      </c>
      <c r="J92" s="277" t="s">
        <v>764</v>
      </c>
      <c r="K92" s="277" t="s">
        <v>765</v>
      </c>
      <c r="L92" s="330" t="s">
        <v>543</v>
      </c>
      <c r="M92" s="330"/>
      <c r="N92" s="277" t="s">
        <v>544</v>
      </c>
      <c r="O92" s="277" t="s">
        <v>784</v>
      </c>
      <c r="P92" s="277" t="s">
        <v>785</v>
      </c>
      <c r="Q92" s="277" t="s">
        <v>764</v>
      </c>
      <c r="R92" s="277" t="s">
        <v>765</v>
      </c>
      <c r="S92" s="330" t="s">
        <v>543</v>
      </c>
      <c r="T92" s="330"/>
      <c r="U92" s="277" t="s">
        <v>544</v>
      </c>
      <c r="V92" s="277" t="s">
        <v>784</v>
      </c>
      <c r="W92" s="277" t="s">
        <v>785</v>
      </c>
      <c r="X92" s="277" t="s">
        <v>764</v>
      </c>
      <c r="Y92" s="277" t="s">
        <v>765</v>
      </c>
      <c r="Z92" s="330" t="s">
        <v>543</v>
      </c>
      <c r="AA92" s="330"/>
      <c r="AB92" s="277" t="s">
        <v>544</v>
      </c>
      <c r="AC92" s="277" t="s">
        <v>784</v>
      </c>
      <c r="AD92" s="277" t="s">
        <v>785</v>
      </c>
      <c r="AE92" s="277" t="s">
        <v>764</v>
      </c>
      <c r="AF92" s="277" t="s">
        <v>765</v>
      </c>
      <c r="AG92" s="330" t="s">
        <v>543</v>
      </c>
      <c r="AH92" s="330"/>
      <c r="AI92" s="277" t="s">
        <v>544</v>
      </c>
      <c r="AJ92" s="277" t="s">
        <v>784</v>
      </c>
      <c r="AK92" s="277" t="s">
        <v>785</v>
      </c>
      <c r="AL92" s="277" t="s">
        <v>764</v>
      </c>
      <c r="AM92" s="277" t="s">
        <v>765</v>
      </c>
      <c r="AN92" s="330" t="s">
        <v>543</v>
      </c>
      <c r="AO92" s="330"/>
      <c r="AP92" s="277" t="s">
        <v>544</v>
      </c>
      <c r="AQ92" s="277" t="s">
        <v>784</v>
      </c>
      <c r="AR92" s="277" t="s">
        <v>785</v>
      </c>
      <c r="AS92" s="277" t="s">
        <v>764</v>
      </c>
      <c r="AT92" s="277" t="s">
        <v>765</v>
      </c>
      <c r="AU92" s="330" t="s">
        <v>543</v>
      </c>
      <c r="AV92" s="330"/>
      <c r="AW92" s="277" t="s">
        <v>544</v>
      </c>
      <c r="AX92" s="277" t="s">
        <v>784</v>
      </c>
      <c r="AY92" s="277" t="s">
        <v>785</v>
      </c>
      <c r="AZ92" s="277" t="s">
        <v>764</v>
      </c>
      <c r="BA92" s="277" t="s">
        <v>765</v>
      </c>
      <c r="BB92" s="330" t="s">
        <v>543</v>
      </c>
      <c r="BC92" s="330"/>
      <c r="BD92" s="277" t="s">
        <v>544</v>
      </c>
      <c r="BE92" s="277" t="s">
        <v>784</v>
      </c>
      <c r="BF92" s="277" t="s">
        <v>785</v>
      </c>
      <c r="BG92" s="277" t="s">
        <v>764</v>
      </c>
      <c r="BH92" s="277" t="s">
        <v>765</v>
      </c>
      <c r="BI92" s="330" t="s">
        <v>543</v>
      </c>
      <c r="BJ92" s="330"/>
      <c r="BK92" s="277" t="s">
        <v>544</v>
      </c>
      <c r="BL92" s="277" t="s">
        <v>784</v>
      </c>
      <c r="BM92" s="277" t="s">
        <v>785</v>
      </c>
      <c r="BN92" s="277" t="s">
        <v>764</v>
      </c>
      <c r="BO92" s="277" t="s">
        <v>765</v>
      </c>
      <c r="BP92" s="330" t="s">
        <v>543</v>
      </c>
      <c r="BQ92" s="330"/>
      <c r="BR92" s="277" t="s">
        <v>544</v>
      </c>
      <c r="BS92" s="277" t="s">
        <v>784</v>
      </c>
      <c r="BT92" s="277" t="s">
        <v>785</v>
      </c>
      <c r="BU92" s="277" t="s">
        <v>764</v>
      </c>
      <c r="BV92" s="277" t="s">
        <v>765</v>
      </c>
      <c r="BW92" s="330" t="s">
        <v>543</v>
      </c>
      <c r="BX92" s="330"/>
      <c r="BY92" s="277" t="s">
        <v>544</v>
      </c>
      <c r="BZ92" s="277" t="s">
        <v>784</v>
      </c>
      <c r="CA92" s="277" t="s">
        <v>785</v>
      </c>
      <c r="CB92" s="277" t="s">
        <v>764</v>
      </c>
      <c r="CC92" s="277" t="s">
        <v>765</v>
      </c>
      <c r="CD92" s="330" t="s">
        <v>543</v>
      </c>
      <c r="CE92" s="330"/>
      <c r="CF92" s="277" t="s">
        <v>544</v>
      </c>
    </row>
    <row r="93" spans="1:84" ht="12.75" customHeight="1">
      <c r="A93" s="206" t="str">
        <f>Turnidomenica!A68</f>
        <v>Open - Girone 8</v>
      </c>
      <c r="B93" s="206">
        <f>Turnidomenica!B68</f>
        <v>16</v>
      </c>
      <c r="C93" s="206" t="str">
        <f>Turnidomenica!C68</f>
        <v>Paul Naszalyi</v>
      </c>
      <c r="D93" s="206" t="str">
        <f>Turnidomenica!D68</f>
        <v>Massimo Santini</v>
      </c>
      <c r="E93" s="206"/>
      <c r="F93" s="206"/>
      <c r="G93" s="206" t="str">
        <f>Turnidomenica!G68</f>
        <v>Gerardo Patruno</v>
      </c>
      <c r="H93" s="206" t="str">
        <f>Turnidomenica!A26</f>
        <v>Open - Girone 17</v>
      </c>
      <c r="I93" s="206">
        <f>Turnidomenica!B26</f>
        <v>16</v>
      </c>
      <c r="J93" s="206" t="str">
        <f>Turnidomenica!C26</f>
        <v>Remy Lours</v>
      </c>
      <c r="K93" s="206" t="str">
        <f>Turnidomenica!D26</f>
        <v>Tiberio Becucci</v>
      </c>
      <c r="L93" s="206"/>
      <c r="M93" s="206"/>
      <c r="N93" s="206" t="str">
        <f>Turnidomenica!G26</f>
        <v>Massimo Santini</v>
      </c>
      <c r="O93" s="206" t="str">
        <f>Turnidomenica!A152</f>
        <v>Open - Girone 8</v>
      </c>
      <c r="P93" s="206">
        <f>Turnidomenica!B152</f>
        <v>16</v>
      </c>
      <c r="Q93" s="206" t="str">
        <f>Turnidomenica!C152</f>
        <v>Alberto Recano</v>
      </c>
      <c r="R93" s="206" t="str">
        <f>Turnidomenica!D152</f>
        <v>Massimo Santini</v>
      </c>
      <c r="S93" s="206"/>
      <c r="T93" s="206"/>
      <c r="U93" s="206" t="str">
        <f>Turnidomenica!G152</f>
        <v>Riccardo Ferri</v>
      </c>
      <c r="V93" s="206" t="str">
        <f>Turnidomenica!A110</f>
        <v>Open - Girone 17</v>
      </c>
      <c r="W93" s="206">
        <f>Turnidomenica!B110</f>
        <v>16</v>
      </c>
      <c r="X93" s="206" t="str">
        <f>Turnidomenica!C110</f>
        <v>Rosario Ifrigerio</v>
      </c>
      <c r="Y93" s="206" t="str">
        <f>Turnidomenica!D110</f>
        <v>Tiberio Becucci</v>
      </c>
      <c r="Z93" s="206"/>
      <c r="AA93" s="206"/>
      <c r="AB93" s="206" t="str">
        <f>Turnidomenica!G110</f>
        <v>Saverio Bari</v>
      </c>
      <c r="AC93" s="206" t="str">
        <f>Turnidomenica!A236</f>
        <v>Open - Girone 8</v>
      </c>
      <c r="AD93" s="206">
        <f>Turnidomenica!B236</f>
        <v>16</v>
      </c>
      <c r="AE93" s="206" t="str">
        <f>Turnidomenica!C236</f>
        <v>Paul Naszalyi</v>
      </c>
      <c r="AF93" s="206" t="str">
        <f>Turnidomenica!D236</f>
        <v>Alberto Recano</v>
      </c>
      <c r="AG93" s="206"/>
      <c r="AH93" s="206"/>
      <c r="AI93" s="206" t="str">
        <f>Turnidomenica!G236</f>
        <v>Saverio Ferrante</v>
      </c>
      <c r="AJ93" s="206" t="str">
        <f>Turnidomenica!A194</f>
        <v>Open - Girone 17</v>
      </c>
      <c r="AK93" s="206">
        <f>Turnidomenica!B194</f>
        <v>16</v>
      </c>
      <c r="AL93" s="206" t="str">
        <f>Turnidomenica!C194</f>
        <v>Remy Lours</v>
      </c>
      <c r="AM93" s="206" t="str">
        <f>Turnidomenica!D194</f>
        <v>Rosario Ifrigerio</v>
      </c>
      <c r="AN93" s="206"/>
      <c r="AO93" s="206"/>
      <c r="AP93" s="206" t="str">
        <f>Turnidomenica!G194</f>
        <v>Simone Bertelli</v>
      </c>
      <c r="AQ93" s="206" t="str">
        <f>Turnidomenica!A278</f>
        <v>Open-1/16 Cons.</v>
      </c>
      <c r="AR93" s="206">
        <f>Turnidomenica!B278</f>
        <v>16</v>
      </c>
      <c r="AS93" s="206" t="str">
        <f>Turnidomenica!C278</f>
        <v>Gabriele Casati</v>
      </c>
      <c r="AT93" s="206" t="str">
        <f>Turnidomenica!D278</f>
        <v>Tom Horn</v>
      </c>
      <c r="AU93" s="206"/>
      <c r="AV93" s="206"/>
      <c r="AW93" s="206" t="str">
        <f>Turnidomenica!G278</f>
        <v>William Dotto</v>
      </c>
      <c r="AX93" s="206" t="str">
        <f>Turnidomenica!A318</f>
        <v>Open - 1/16 di finale</v>
      </c>
      <c r="AY93" s="206">
        <f>Turnidomenica!B318</f>
        <v>16</v>
      </c>
      <c r="AZ93" s="206" t="str">
        <f>Turnidomenica!C318</f>
        <v>Luca Colangelo</v>
      </c>
      <c r="BA93" s="206" t="str">
        <f>Turnidomenica!D318</f>
        <v>Gerardo Patruno</v>
      </c>
      <c r="BB93" s="206"/>
      <c r="BC93" s="206"/>
      <c r="BD93" s="206" t="str">
        <f>Turnidomenica!G318</f>
        <v>Luca Pessini</v>
      </c>
      <c r="BE93" s="206" t="str">
        <f>Turnidomenica!A360</f>
        <v>Open - 1/8 Cons.</v>
      </c>
      <c r="BF93" s="206">
        <f>Turnidomenica!B360</f>
        <v>16</v>
      </c>
      <c r="BG93" s="206" t="str">
        <f>Turnidomenica!C360</f>
        <v>Raul Benita</v>
      </c>
      <c r="BH93" s="206" t="str">
        <f>Turnidomenica!D360</f>
        <v>Michael Stolzenberg</v>
      </c>
      <c r="BI93" s="206"/>
      <c r="BJ93" s="206"/>
      <c r="BK93" s="206">
        <f>Turnidomenica!G360</f>
        <v>0</v>
      </c>
      <c r="BL93" s="206" t="str">
        <f>Turnidomenica!A402</f>
        <v>Veterani - 1/4 Cons.</v>
      </c>
      <c r="BM93" s="206">
        <f>Turnidomenica!B402</f>
        <v>16</v>
      </c>
      <c r="BN93" s="206" t="str">
        <f>Turnidomenica!C402</f>
        <v>Luca Bisio</v>
      </c>
      <c r="BO93" s="206" t="str">
        <f>Turnidomenica!D402</f>
        <v>Titi Giaux</v>
      </c>
      <c r="BP93" s="206"/>
      <c r="BQ93" s="206"/>
      <c r="BR93" s="206" t="str">
        <f>Turnidomenica!G402</f>
        <v>Thierry Vivron</v>
      </c>
      <c r="BS93" s="206" t="e">
        <f>Turnidomenica!#REF!</f>
        <v>#REF!</v>
      </c>
      <c r="BT93" s="206" t="e">
        <f>Turnidomenica!#REF!</f>
        <v>#REF!</v>
      </c>
      <c r="BU93" s="206" t="e">
        <f>Turnidomenica!#REF!</f>
        <v>#REF!</v>
      </c>
      <c r="BV93" s="206" t="e">
        <f>Turnidomenica!#REF!</f>
        <v>#REF!</v>
      </c>
      <c r="BW93" s="206"/>
      <c r="BX93" s="206"/>
      <c r="BY93" s="206" t="e">
        <f>Turnidomenica!#REF!</f>
        <v>#REF!</v>
      </c>
      <c r="BZ93" s="206"/>
      <c r="CA93" s="206"/>
      <c r="CB93" s="206"/>
      <c r="CC93" s="206"/>
      <c r="CD93" s="206"/>
      <c r="CE93" s="206"/>
      <c r="CF93" s="206"/>
    </row>
    <row r="94" spans="1:84" ht="12.75" customHeight="1">
      <c r="A94" s="133"/>
      <c r="B94" s="133"/>
      <c r="C94" s="143"/>
      <c r="D94" s="209" t="s">
        <v>954</v>
      </c>
      <c r="E94" s="210"/>
      <c r="F94" s="210"/>
      <c r="G94" s="205" t="s">
        <v>955</v>
      </c>
      <c r="H94" s="133"/>
      <c r="I94" s="133"/>
      <c r="J94" s="143"/>
      <c r="K94" s="209" t="s">
        <v>954</v>
      </c>
      <c r="L94" s="210"/>
      <c r="M94" s="210"/>
      <c r="N94" s="205" t="s">
        <v>955</v>
      </c>
      <c r="O94" s="133"/>
      <c r="P94" s="133"/>
      <c r="Q94" s="143"/>
      <c r="R94" s="209" t="s">
        <v>954</v>
      </c>
      <c r="S94" s="210"/>
      <c r="T94" s="210"/>
      <c r="U94" s="205" t="s">
        <v>955</v>
      </c>
      <c r="V94" s="133"/>
      <c r="W94" s="133"/>
      <c r="X94" s="143"/>
      <c r="Y94" s="209" t="s">
        <v>954</v>
      </c>
      <c r="Z94" s="210"/>
      <c r="AA94" s="210"/>
      <c r="AB94" s="205" t="s">
        <v>955</v>
      </c>
      <c r="AC94" s="133"/>
      <c r="AD94" s="133"/>
      <c r="AE94" s="143"/>
      <c r="AF94" s="209" t="s">
        <v>954</v>
      </c>
      <c r="AG94" s="210"/>
      <c r="AH94" s="210"/>
      <c r="AI94" s="205" t="s">
        <v>955</v>
      </c>
      <c r="AJ94" s="133"/>
      <c r="AK94" s="133"/>
      <c r="AL94" s="143"/>
      <c r="AM94" s="209" t="s">
        <v>954</v>
      </c>
      <c r="AN94" s="210"/>
      <c r="AO94" s="210"/>
      <c r="AP94" s="205" t="s">
        <v>955</v>
      </c>
      <c r="AQ94" s="133"/>
      <c r="AR94" s="133"/>
      <c r="AS94" s="143"/>
      <c r="AT94" s="209" t="s">
        <v>954</v>
      </c>
      <c r="AU94" s="210"/>
      <c r="AV94" s="210"/>
      <c r="AW94" s="205" t="s">
        <v>955</v>
      </c>
      <c r="AX94" s="133"/>
      <c r="AY94" s="133"/>
      <c r="AZ94" s="143"/>
      <c r="BA94" s="209" t="s">
        <v>954</v>
      </c>
      <c r="BB94" s="210"/>
      <c r="BC94" s="210"/>
      <c r="BD94" s="205" t="s">
        <v>955</v>
      </c>
      <c r="BE94" s="133"/>
      <c r="BF94" s="133"/>
      <c r="BG94" s="143"/>
      <c r="BH94" s="209" t="s">
        <v>954</v>
      </c>
      <c r="BI94" s="210"/>
      <c r="BJ94" s="210"/>
      <c r="BK94" s="205" t="s">
        <v>955</v>
      </c>
      <c r="BL94" s="133"/>
      <c r="BM94" s="133"/>
      <c r="BN94" s="143"/>
      <c r="BO94" s="209" t="s">
        <v>954</v>
      </c>
      <c r="BP94" s="210"/>
      <c r="BQ94" s="210"/>
      <c r="BR94" s="205" t="s">
        <v>955</v>
      </c>
      <c r="BS94" s="133"/>
      <c r="BT94" s="133"/>
      <c r="BU94" s="143"/>
      <c r="BV94" s="209" t="s">
        <v>954</v>
      </c>
      <c r="BW94" s="210"/>
      <c r="BX94" s="210"/>
      <c r="BY94" s="205" t="s">
        <v>955</v>
      </c>
      <c r="BZ94" s="133"/>
      <c r="CA94" s="133"/>
      <c r="CB94" s="143"/>
      <c r="CC94" s="207" t="s">
        <v>954</v>
      </c>
      <c r="CD94" s="208"/>
      <c r="CE94" s="208"/>
      <c r="CF94" s="205" t="s">
        <v>955</v>
      </c>
    </row>
    <row r="95" spans="1:84" ht="12.75" customHeight="1">
      <c r="A95" s="133"/>
      <c r="B95" s="133"/>
      <c r="C95" s="143"/>
      <c r="D95" s="143"/>
      <c r="E95" s="133"/>
      <c r="F95" s="133"/>
      <c r="G95" s="143"/>
      <c r="H95" s="133"/>
      <c r="I95" s="133"/>
      <c r="J95" s="143"/>
      <c r="K95" s="143"/>
      <c r="L95" s="133"/>
      <c r="M95" s="133"/>
      <c r="N95" s="143"/>
      <c r="O95" s="133"/>
      <c r="P95" s="133"/>
      <c r="Q95" s="143"/>
      <c r="R95" s="143"/>
      <c r="S95" s="133"/>
      <c r="T95" s="133"/>
      <c r="U95" s="143"/>
      <c r="V95" s="133"/>
      <c r="W95" s="133"/>
      <c r="X95" s="143"/>
      <c r="Y95" s="143"/>
      <c r="Z95" s="133"/>
      <c r="AA95" s="133"/>
      <c r="AB95" s="143"/>
      <c r="AC95" s="133"/>
      <c r="AD95" s="133"/>
      <c r="AE95" s="143"/>
      <c r="AF95" s="143"/>
      <c r="AG95" s="133"/>
      <c r="AH95" s="133"/>
      <c r="AI95" s="143"/>
      <c r="AJ95" s="133"/>
      <c r="AK95" s="133"/>
      <c r="AL95" s="143"/>
      <c r="AM95" s="143"/>
      <c r="AN95" s="133"/>
      <c r="AO95" s="133"/>
      <c r="AP95" s="143"/>
      <c r="AQ95" s="133"/>
      <c r="AR95" s="133"/>
      <c r="AS95" s="143"/>
      <c r="AT95" s="143"/>
      <c r="AU95" s="133"/>
      <c r="AV95" s="133"/>
      <c r="AW95" s="143"/>
      <c r="AX95" s="133"/>
      <c r="AY95" s="133"/>
      <c r="AZ95" s="143"/>
      <c r="BA95" s="143"/>
      <c r="BB95" s="133"/>
      <c r="BC95" s="133"/>
      <c r="BD95" s="143"/>
      <c r="BE95" s="133"/>
      <c r="BF95" s="133"/>
      <c r="BG95" s="143"/>
      <c r="BH95" s="143"/>
      <c r="BI95" s="133"/>
      <c r="BJ95" s="133"/>
      <c r="BK95" s="143"/>
      <c r="BL95" s="133"/>
      <c r="BM95" s="133"/>
      <c r="BN95" s="143"/>
      <c r="BO95" s="143"/>
      <c r="BP95" s="133"/>
      <c r="BQ95" s="133"/>
      <c r="BR95" s="143"/>
      <c r="BS95" s="133"/>
      <c r="BT95" s="133"/>
      <c r="BU95" s="143"/>
      <c r="BV95" s="143"/>
      <c r="BW95" s="133"/>
      <c r="BX95" s="133"/>
      <c r="BY95" s="143"/>
    </row>
    <row r="96" spans="1:84" ht="12.75" customHeight="1">
      <c r="A96" s="328" t="s">
        <v>941</v>
      </c>
      <c r="B96" s="328"/>
      <c r="C96" s="328"/>
      <c r="D96" s="328"/>
      <c r="E96" s="328"/>
      <c r="F96" s="328"/>
      <c r="G96" s="328"/>
      <c r="H96" s="328" t="s">
        <v>941</v>
      </c>
      <c r="I96" s="328"/>
      <c r="J96" s="328"/>
      <c r="K96" s="328"/>
      <c r="L96" s="328"/>
      <c r="M96" s="328"/>
      <c r="N96" s="328"/>
      <c r="O96" s="328" t="s">
        <v>941</v>
      </c>
      <c r="P96" s="328"/>
      <c r="Q96" s="328"/>
      <c r="R96" s="328"/>
      <c r="S96" s="328"/>
      <c r="T96" s="328"/>
      <c r="U96" s="328"/>
      <c r="V96" s="328" t="s">
        <v>941</v>
      </c>
      <c r="W96" s="328"/>
      <c r="X96" s="328"/>
      <c r="Y96" s="328"/>
      <c r="Z96" s="328"/>
      <c r="AA96" s="328"/>
      <c r="AB96" s="328"/>
      <c r="AC96" s="328" t="s">
        <v>941</v>
      </c>
      <c r="AD96" s="328"/>
      <c r="AE96" s="328"/>
      <c r="AF96" s="328"/>
      <c r="AG96" s="328"/>
      <c r="AH96" s="328"/>
      <c r="AI96" s="328"/>
      <c r="AJ96" s="328" t="s">
        <v>941</v>
      </c>
      <c r="AK96" s="328"/>
      <c r="AL96" s="328"/>
      <c r="AM96" s="328"/>
      <c r="AN96" s="328"/>
      <c r="AO96" s="328"/>
      <c r="AP96" s="328"/>
      <c r="AQ96" s="328" t="s">
        <v>941</v>
      </c>
      <c r="AR96" s="328"/>
      <c r="AS96" s="328"/>
      <c r="AT96" s="328"/>
      <c r="AU96" s="328"/>
      <c r="AV96" s="328"/>
      <c r="AW96" s="328"/>
      <c r="AX96" s="328" t="s">
        <v>941</v>
      </c>
      <c r="AY96" s="328"/>
      <c r="AZ96" s="328"/>
      <c r="BA96" s="328"/>
      <c r="BB96" s="328"/>
      <c r="BC96" s="328"/>
      <c r="BD96" s="328"/>
      <c r="BE96" s="328" t="s">
        <v>941</v>
      </c>
      <c r="BF96" s="328"/>
      <c r="BG96" s="328"/>
      <c r="BH96" s="328"/>
      <c r="BI96" s="328"/>
      <c r="BJ96" s="328"/>
      <c r="BK96" s="328"/>
      <c r="BL96" s="328" t="s">
        <v>941</v>
      </c>
      <c r="BM96" s="328"/>
      <c r="BN96" s="328"/>
      <c r="BO96" s="328"/>
      <c r="BP96" s="328"/>
      <c r="BQ96" s="328"/>
      <c r="BR96" s="328"/>
      <c r="BS96" s="328" t="s">
        <v>941</v>
      </c>
      <c r="BT96" s="328"/>
      <c r="BU96" s="328"/>
      <c r="BV96" s="328"/>
      <c r="BW96" s="328"/>
      <c r="BX96" s="328"/>
      <c r="BY96" s="328"/>
      <c r="BZ96" s="328" t="s">
        <v>941</v>
      </c>
      <c r="CA96" s="328"/>
      <c r="CB96" s="328"/>
      <c r="CC96" s="328"/>
      <c r="CD96" s="328"/>
      <c r="CE96" s="328"/>
      <c r="CF96" s="328"/>
    </row>
    <row r="97" spans="1:84" ht="12.75" customHeight="1">
      <c r="A97" s="329" t="s">
        <v>942</v>
      </c>
      <c r="B97" s="329"/>
      <c r="C97" s="329"/>
      <c r="D97" s="329"/>
      <c r="E97" s="329"/>
      <c r="F97" s="329"/>
      <c r="G97" s="329"/>
      <c r="H97" s="329" t="s">
        <v>943</v>
      </c>
      <c r="I97" s="329"/>
      <c r="J97" s="329"/>
      <c r="K97" s="329"/>
      <c r="L97" s="329"/>
      <c r="M97" s="329"/>
      <c r="N97" s="329"/>
      <c r="O97" s="329" t="s">
        <v>944</v>
      </c>
      <c r="P97" s="329"/>
      <c r="Q97" s="329"/>
      <c r="R97" s="329"/>
      <c r="S97" s="329"/>
      <c r="T97" s="329"/>
      <c r="U97" s="329"/>
      <c r="V97" s="329" t="s">
        <v>945</v>
      </c>
      <c r="W97" s="329"/>
      <c r="X97" s="329"/>
      <c r="Y97" s="329"/>
      <c r="Z97" s="329"/>
      <c r="AA97" s="329"/>
      <c r="AB97" s="329"/>
      <c r="AC97" s="329" t="s">
        <v>946</v>
      </c>
      <c r="AD97" s="329"/>
      <c r="AE97" s="329"/>
      <c r="AF97" s="329"/>
      <c r="AG97" s="329"/>
      <c r="AH97" s="329"/>
      <c r="AI97" s="329"/>
      <c r="AJ97" s="329" t="s">
        <v>947</v>
      </c>
      <c r="AK97" s="329"/>
      <c r="AL97" s="329"/>
      <c r="AM97" s="329"/>
      <c r="AN97" s="329"/>
      <c r="AO97" s="329"/>
      <c r="AP97" s="329"/>
      <c r="AQ97" s="329" t="s">
        <v>948</v>
      </c>
      <c r="AR97" s="329"/>
      <c r="AS97" s="329"/>
      <c r="AT97" s="329"/>
      <c r="AU97" s="329"/>
      <c r="AV97" s="329"/>
      <c r="AW97" s="329"/>
      <c r="AX97" s="329" t="s">
        <v>949</v>
      </c>
      <c r="AY97" s="329"/>
      <c r="AZ97" s="329"/>
      <c r="BA97" s="329"/>
      <c r="BB97" s="329"/>
      <c r="BC97" s="329"/>
      <c r="BD97" s="329"/>
      <c r="BE97" s="329" t="s">
        <v>950</v>
      </c>
      <c r="BF97" s="329"/>
      <c r="BG97" s="329"/>
      <c r="BH97" s="329"/>
      <c r="BI97" s="329"/>
      <c r="BJ97" s="329"/>
      <c r="BK97" s="329"/>
      <c r="BL97" s="329" t="s">
        <v>951</v>
      </c>
      <c r="BM97" s="329"/>
      <c r="BN97" s="329"/>
      <c r="BO97" s="329"/>
      <c r="BP97" s="329"/>
      <c r="BQ97" s="329"/>
      <c r="BR97" s="329"/>
      <c r="BS97" s="329" t="s">
        <v>952</v>
      </c>
      <c r="BT97" s="329"/>
      <c r="BU97" s="329"/>
      <c r="BV97" s="329"/>
      <c r="BW97" s="329"/>
      <c r="BX97" s="329"/>
      <c r="BY97" s="329"/>
      <c r="BZ97" s="333"/>
      <c r="CA97" s="334"/>
      <c r="CB97" s="334"/>
      <c r="CC97" s="334"/>
      <c r="CD97" s="334"/>
      <c r="CE97" s="334"/>
      <c r="CF97" s="335"/>
    </row>
    <row r="98" spans="1:84" ht="12.75" customHeight="1">
      <c r="A98" s="277" t="s">
        <v>784</v>
      </c>
      <c r="B98" s="277" t="s">
        <v>785</v>
      </c>
      <c r="C98" s="277" t="s">
        <v>764</v>
      </c>
      <c r="D98" s="277" t="s">
        <v>765</v>
      </c>
      <c r="E98" s="330" t="s">
        <v>543</v>
      </c>
      <c r="F98" s="330"/>
      <c r="G98" s="277" t="s">
        <v>544</v>
      </c>
      <c r="H98" s="277" t="s">
        <v>784</v>
      </c>
      <c r="I98" s="277" t="s">
        <v>785</v>
      </c>
      <c r="J98" s="277" t="s">
        <v>764</v>
      </c>
      <c r="K98" s="277" t="s">
        <v>765</v>
      </c>
      <c r="L98" s="330" t="s">
        <v>543</v>
      </c>
      <c r="M98" s="330"/>
      <c r="N98" s="277" t="s">
        <v>544</v>
      </c>
      <c r="O98" s="277" t="s">
        <v>784</v>
      </c>
      <c r="P98" s="277" t="s">
        <v>785</v>
      </c>
      <c r="Q98" s="277" t="s">
        <v>764</v>
      </c>
      <c r="R98" s="277" t="s">
        <v>765</v>
      </c>
      <c r="S98" s="330" t="s">
        <v>543</v>
      </c>
      <c r="T98" s="330"/>
      <c r="U98" s="277" t="s">
        <v>544</v>
      </c>
      <c r="V98" s="277" t="s">
        <v>784</v>
      </c>
      <c r="W98" s="277" t="s">
        <v>785</v>
      </c>
      <c r="X98" s="277" t="s">
        <v>764</v>
      </c>
      <c r="Y98" s="277" t="s">
        <v>765</v>
      </c>
      <c r="Z98" s="330" t="s">
        <v>543</v>
      </c>
      <c r="AA98" s="330"/>
      <c r="AB98" s="277" t="s">
        <v>544</v>
      </c>
      <c r="AC98" s="277" t="s">
        <v>784</v>
      </c>
      <c r="AD98" s="277" t="s">
        <v>785</v>
      </c>
      <c r="AE98" s="277" t="s">
        <v>764</v>
      </c>
      <c r="AF98" s="277" t="s">
        <v>765</v>
      </c>
      <c r="AG98" s="330" t="s">
        <v>543</v>
      </c>
      <c r="AH98" s="330"/>
      <c r="AI98" s="277" t="s">
        <v>544</v>
      </c>
      <c r="AJ98" s="277" t="s">
        <v>784</v>
      </c>
      <c r="AK98" s="277" t="s">
        <v>785</v>
      </c>
      <c r="AL98" s="277" t="s">
        <v>764</v>
      </c>
      <c r="AM98" s="277" t="s">
        <v>765</v>
      </c>
      <c r="AN98" s="330" t="s">
        <v>543</v>
      </c>
      <c r="AO98" s="330"/>
      <c r="AP98" s="277" t="s">
        <v>544</v>
      </c>
      <c r="AQ98" s="277" t="s">
        <v>784</v>
      </c>
      <c r="AR98" s="277" t="s">
        <v>785</v>
      </c>
      <c r="AS98" s="277" t="s">
        <v>764</v>
      </c>
      <c r="AT98" s="277" t="s">
        <v>765</v>
      </c>
      <c r="AU98" s="330" t="s">
        <v>543</v>
      </c>
      <c r="AV98" s="330"/>
      <c r="AW98" s="277" t="s">
        <v>544</v>
      </c>
      <c r="AX98" s="277" t="s">
        <v>784</v>
      </c>
      <c r="AY98" s="277" t="s">
        <v>785</v>
      </c>
      <c r="AZ98" s="277" t="s">
        <v>764</v>
      </c>
      <c r="BA98" s="277" t="s">
        <v>765</v>
      </c>
      <c r="BB98" s="330" t="s">
        <v>543</v>
      </c>
      <c r="BC98" s="330"/>
      <c r="BD98" s="277" t="s">
        <v>544</v>
      </c>
      <c r="BE98" s="277" t="s">
        <v>784</v>
      </c>
      <c r="BF98" s="277" t="s">
        <v>785</v>
      </c>
      <c r="BG98" s="277" t="s">
        <v>764</v>
      </c>
      <c r="BH98" s="277" t="s">
        <v>765</v>
      </c>
      <c r="BI98" s="330" t="s">
        <v>543</v>
      </c>
      <c r="BJ98" s="330"/>
      <c r="BK98" s="277" t="s">
        <v>544</v>
      </c>
      <c r="BL98" s="277" t="s">
        <v>784</v>
      </c>
      <c r="BM98" s="277" t="s">
        <v>785</v>
      </c>
      <c r="BN98" s="277" t="s">
        <v>764</v>
      </c>
      <c r="BO98" s="277" t="s">
        <v>765</v>
      </c>
      <c r="BP98" s="330" t="s">
        <v>543</v>
      </c>
      <c r="BQ98" s="330"/>
      <c r="BR98" s="277" t="s">
        <v>544</v>
      </c>
      <c r="BS98" s="277" t="s">
        <v>784</v>
      </c>
      <c r="BT98" s="277" t="s">
        <v>785</v>
      </c>
      <c r="BU98" s="277" t="s">
        <v>764</v>
      </c>
      <c r="BV98" s="277" t="s">
        <v>765</v>
      </c>
      <c r="BW98" s="330" t="s">
        <v>543</v>
      </c>
      <c r="BX98" s="330"/>
      <c r="BY98" s="277" t="s">
        <v>544</v>
      </c>
      <c r="BZ98" s="277" t="s">
        <v>784</v>
      </c>
      <c r="CA98" s="277" t="s">
        <v>785</v>
      </c>
      <c r="CB98" s="277" t="s">
        <v>764</v>
      </c>
      <c r="CC98" s="277" t="s">
        <v>765</v>
      </c>
      <c r="CD98" s="330" t="s">
        <v>543</v>
      </c>
      <c r="CE98" s="330"/>
      <c r="CF98" s="277" t="s">
        <v>544</v>
      </c>
    </row>
    <row r="99" spans="1:84" ht="12.75" customHeight="1">
      <c r="A99" s="206" t="str">
        <f>Turnidomenica!A69</f>
        <v>Open - Girone 9</v>
      </c>
      <c r="B99" s="206">
        <f>Turnidomenica!B69</f>
        <v>17</v>
      </c>
      <c r="C99" s="206" t="str">
        <f>Turnidomenica!C69</f>
        <v>Mongi Rouis</v>
      </c>
      <c r="D99" s="206" t="str">
        <f>Turnidomenica!D69</f>
        <v>Enrico Giannarelli</v>
      </c>
      <c r="E99" s="206"/>
      <c r="F99" s="206"/>
      <c r="G99" s="206" t="str">
        <f>Turnidomenica!G69</f>
        <v>Pier Luigi Signoretti</v>
      </c>
      <c r="H99" s="206" t="str">
        <f>Turnidomenica!A27</f>
        <v>Open - Girone 18</v>
      </c>
      <c r="I99" s="206">
        <f>Turnidomenica!B27</f>
        <v>17</v>
      </c>
      <c r="J99" s="206" t="str">
        <f>Turnidomenica!C27</f>
        <v>Matteo Ciccarelli</v>
      </c>
      <c r="K99" s="206" t="str">
        <f>Turnidomenica!D27</f>
        <v>Marcello Bodin de Chatelard</v>
      </c>
      <c r="L99" s="206"/>
      <c r="M99" s="206"/>
      <c r="N99" s="206" t="str">
        <f>Turnidomenica!G27</f>
        <v>Mongi Rouis</v>
      </c>
      <c r="O99" s="206" t="str">
        <f>Turnidomenica!A153</f>
        <v>Open - Girone 9</v>
      </c>
      <c r="P99" s="206">
        <f>Turnidomenica!B153</f>
        <v>17</v>
      </c>
      <c r="Q99" s="206" t="str">
        <f>Turnidomenica!C153</f>
        <v>Mongi Rouis</v>
      </c>
      <c r="R99" s="206" t="str">
        <f>Turnidomenica!D153</f>
        <v>Alessandro Mastropasqua</v>
      </c>
      <c r="S99" s="206"/>
      <c r="T99" s="206"/>
      <c r="U99" s="206" t="str">
        <f>Turnidomenica!G153</f>
        <v>Carlo Ciraolo</v>
      </c>
      <c r="V99" s="206" t="str">
        <f>Turnidomenica!A111</f>
        <v>Open - Girone 18</v>
      </c>
      <c r="W99" s="206">
        <f>Turnidomenica!B111</f>
        <v>17</v>
      </c>
      <c r="X99" s="206" t="str">
        <f>Turnidomenica!C111</f>
        <v>Matteo Ciccarelli</v>
      </c>
      <c r="Y99" s="206" t="str">
        <f>Turnidomenica!D111</f>
        <v>Marcus Tilgner</v>
      </c>
      <c r="Z99" s="206"/>
      <c r="AA99" s="206"/>
      <c r="AB99" s="206" t="str">
        <f>Turnidomenica!G111</f>
        <v>Daniel Scheen</v>
      </c>
      <c r="AC99" s="206" t="str">
        <f>Turnidomenica!A237</f>
        <v>Open - Girone 9</v>
      </c>
      <c r="AD99" s="206">
        <f>Turnidomenica!B237</f>
        <v>17</v>
      </c>
      <c r="AE99" s="206" t="str">
        <f>Turnidomenica!C237</f>
        <v>Mongi Rouis</v>
      </c>
      <c r="AF99" s="206" t="str">
        <f>Turnidomenica!D237</f>
        <v>Adrianio Potecchi</v>
      </c>
      <c r="AG99" s="206"/>
      <c r="AH99" s="206"/>
      <c r="AI99" s="206" t="str">
        <f>Turnidomenica!G237</f>
        <v>Paolo Zambello</v>
      </c>
      <c r="AJ99" s="206" t="str">
        <f>Turnidomenica!A195</f>
        <v>Open - Girone 18</v>
      </c>
      <c r="AK99" s="206">
        <f>Turnidomenica!B195</f>
        <v>17</v>
      </c>
      <c r="AL99" s="206" t="str">
        <f>Turnidomenica!C195</f>
        <v>Matteo Ciccarelli</v>
      </c>
      <c r="AM99" s="206" t="str">
        <f>Turnidomenica!D195</f>
        <v>Saverio Ferrante</v>
      </c>
      <c r="AN99" s="206"/>
      <c r="AO99" s="206"/>
      <c r="AP99" s="206" t="str">
        <f>Turnidomenica!G195</f>
        <v>Massimiliano Nastasi</v>
      </c>
      <c r="AQ99" s="206" t="str">
        <f>Turnidomenica!A279</f>
        <v>Open-1/16 Cons.</v>
      </c>
      <c r="AR99" s="206">
        <f>Turnidomenica!B279</f>
        <v>17</v>
      </c>
      <c r="AS99" s="206" t="str">
        <f>Turnidomenica!C279</f>
        <v>Maurizio Brillantino</v>
      </c>
      <c r="AT99" s="206" t="str">
        <f>Turnidomenica!D279</f>
        <v>Paolo Bernardini</v>
      </c>
      <c r="AU99" s="206"/>
      <c r="AV99" s="206"/>
      <c r="AW99" s="206" t="str">
        <f>Turnidomenica!G279</f>
        <v>Jean-Marie Amberny</v>
      </c>
      <c r="AX99" s="206" t="str">
        <f>Turnidomenica!A319</f>
        <v>Open-1/16 Cons.</v>
      </c>
      <c r="AY99" s="206">
        <f>Turnidomenica!B319</f>
        <v>17</v>
      </c>
      <c r="AZ99" s="206" t="str">
        <f>Turnidomenica!C319</f>
        <v>Daniele Di Cè</v>
      </c>
      <c r="BA99" s="206" t="str">
        <f>Turnidomenica!D319</f>
        <v>Saverio Ferrante</v>
      </c>
      <c r="BB99" s="206"/>
      <c r="BC99" s="206"/>
      <c r="BD99" s="206" t="str">
        <f>Turnidomenica!G319</f>
        <v>Francesco Riccobene</v>
      </c>
      <c r="BE99" s="206" t="str">
        <f>Turnidomenica!A361</f>
        <v>Veterani - 1/8 di finale</v>
      </c>
      <c r="BF99" s="206">
        <f>Turnidomenica!B361</f>
        <v>17</v>
      </c>
      <c r="BG99" s="206" t="str">
        <f>Turnidomenica!C361</f>
        <v>Antonio Montaño</v>
      </c>
      <c r="BH99" s="206" t="str">
        <f>Turnidomenica!D361</f>
        <v>Mario Camilleri</v>
      </c>
      <c r="BI99" s="206"/>
      <c r="BJ99" s="206"/>
      <c r="BK99" s="206" t="str">
        <f>Turnidomenica!G361</f>
        <v>Sergio Ramos</v>
      </c>
      <c r="BL99" s="206" t="str">
        <f>Turnidomenica!A403</f>
        <v>Under 19 - Finale</v>
      </c>
      <c r="BM99" s="206">
        <f>Turnidomenica!B403</f>
        <v>17</v>
      </c>
      <c r="BN99" s="206" t="str">
        <f>Turnidomenica!C403</f>
        <v>Filippo Cubeta</v>
      </c>
      <c r="BO99" s="206" t="str">
        <f>Turnidomenica!D403</f>
        <v>Leonardo Giudice</v>
      </c>
      <c r="BP99" s="206"/>
      <c r="BQ99" s="206"/>
      <c r="BR99" s="206" t="str">
        <f>Turnidomenica!G403</f>
        <v>Thèo Modeste</v>
      </c>
      <c r="BS99" s="206"/>
      <c r="BT99" s="206"/>
      <c r="BU99" s="206"/>
      <c r="BV99" s="206"/>
      <c r="BW99" s="206"/>
      <c r="BX99" s="206"/>
      <c r="BY99" s="206"/>
      <c r="BZ99" s="206"/>
      <c r="CA99" s="206"/>
      <c r="CB99" s="206"/>
      <c r="CC99" s="206"/>
      <c r="CD99" s="206"/>
      <c r="CE99" s="206"/>
      <c r="CF99" s="206"/>
    </row>
    <row r="100" spans="1:84" ht="12.75" customHeight="1">
      <c r="A100" s="133"/>
      <c r="B100" s="133"/>
      <c r="C100" s="143"/>
      <c r="D100" s="209" t="s">
        <v>954</v>
      </c>
      <c r="E100" s="210"/>
      <c r="F100" s="210"/>
      <c r="G100" s="205" t="s">
        <v>955</v>
      </c>
      <c r="H100" s="133"/>
      <c r="I100" s="133"/>
      <c r="J100" s="143"/>
      <c r="K100" s="209" t="s">
        <v>954</v>
      </c>
      <c r="L100" s="210"/>
      <c r="M100" s="210"/>
      <c r="N100" s="205" t="s">
        <v>955</v>
      </c>
      <c r="O100" s="133"/>
      <c r="P100" s="133"/>
      <c r="Q100" s="143"/>
      <c r="R100" s="209" t="s">
        <v>954</v>
      </c>
      <c r="S100" s="210"/>
      <c r="T100" s="210"/>
      <c r="U100" s="205" t="s">
        <v>955</v>
      </c>
      <c r="V100" s="133"/>
      <c r="W100" s="133"/>
      <c r="X100" s="143"/>
      <c r="Y100" s="209" t="s">
        <v>954</v>
      </c>
      <c r="Z100" s="210"/>
      <c r="AA100" s="210"/>
      <c r="AB100" s="205" t="s">
        <v>955</v>
      </c>
      <c r="AC100" s="133"/>
      <c r="AD100" s="133"/>
      <c r="AE100" s="143"/>
      <c r="AF100" s="209" t="s">
        <v>954</v>
      </c>
      <c r="AG100" s="210"/>
      <c r="AH100" s="210"/>
      <c r="AI100" s="205" t="s">
        <v>955</v>
      </c>
      <c r="AJ100" s="133"/>
      <c r="AK100" s="133"/>
      <c r="AL100" s="143"/>
      <c r="AM100" s="209" t="s">
        <v>954</v>
      </c>
      <c r="AN100" s="210"/>
      <c r="AO100" s="210"/>
      <c r="AP100" s="205" t="s">
        <v>955</v>
      </c>
      <c r="AQ100" s="133"/>
      <c r="AR100" s="133"/>
      <c r="AS100" s="143"/>
      <c r="AT100" s="209" t="s">
        <v>954</v>
      </c>
      <c r="AU100" s="210"/>
      <c r="AV100" s="210"/>
      <c r="AW100" s="205" t="s">
        <v>955</v>
      </c>
      <c r="AX100" s="133"/>
      <c r="AY100" s="133"/>
      <c r="AZ100" s="143"/>
      <c r="BA100" s="209" t="s">
        <v>954</v>
      </c>
      <c r="BB100" s="210"/>
      <c r="BC100" s="210"/>
      <c r="BD100" s="205" t="s">
        <v>955</v>
      </c>
      <c r="BE100" s="133"/>
      <c r="BF100" s="133"/>
      <c r="BG100" s="143"/>
      <c r="BH100" s="209" t="s">
        <v>954</v>
      </c>
      <c r="BI100" s="210"/>
      <c r="BJ100" s="210"/>
      <c r="BK100" s="205" t="s">
        <v>955</v>
      </c>
      <c r="BL100" s="133"/>
      <c r="BM100" s="133"/>
      <c r="BN100" s="143"/>
      <c r="BO100" s="209" t="s">
        <v>954</v>
      </c>
      <c r="BP100" s="210"/>
      <c r="BQ100" s="210"/>
      <c r="BR100" s="205" t="s">
        <v>955</v>
      </c>
      <c r="BS100" s="133"/>
      <c r="BT100" s="133"/>
      <c r="BU100" s="143"/>
      <c r="BV100" s="209" t="s">
        <v>954</v>
      </c>
      <c r="BW100" s="210"/>
      <c r="BX100" s="210"/>
      <c r="BY100" s="205" t="s">
        <v>955</v>
      </c>
      <c r="BZ100" s="133"/>
      <c r="CA100" s="133"/>
      <c r="CB100" s="143"/>
      <c r="CC100" s="207" t="s">
        <v>954</v>
      </c>
      <c r="CD100" s="208"/>
      <c r="CE100" s="208"/>
      <c r="CF100" s="205" t="s">
        <v>955</v>
      </c>
    </row>
    <row r="101" spans="1:84" ht="12.75" customHeight="1">
      <c r="A101" s="133"/>
      <c r="B101" s="133"/>
      <c r="C101" s="143"/>
      <c r="D101" s="143"/>
      <c r="E101" s="133"/>
      <c r="F101" s="133"/>
      <c r="G101" s="143"/>
      <c r="H101" s="133"/>
      <c r="I101" s="133"/>
      <c r="J101" s="143"/>
      <c r="K101" s="143"/>
      <c r="L101" s="133"/>
      <c r="M101" s="133"/>
      <c r="N101" s="143"/>
      <c r="O101" s="133"/>
      <c r="P101" s="133"/>
      <c r="Q101" s="143"/>
      <c r="R101" s="143"/>
      <c r="S101" s="133"/>
      <c r="T101" s="133"/>
      <c r="U101" s="143"/>
      <c r="V101" s="133"/>
      <c r="W101" s="133"/>
      <c r="X101" s="143"/>
      <c r="Y101" s="143"/>
      <c r="Z101" s="133"/>
      <c r="AA101" s="133"/>
      <c r="AB101" s="143"/>
      <c r="AC101" s="133"/>
      <c r="AD101" s="133"/>
      <c r="AE101" s="143"/>
      <c r="AF101" s="143"/>
      <c r="AG101" s="133"/>
      <c r="AH101" s="133"/>
      <c r="AI101" s="143"/>
      <c r="AJ101" s="133"/>
      <c r="AK101" s="133"/>
      <c r="AL101" s="143"/>
      <c r="AM101" s="143"/>
      <c r="AN101" s="133"/>
      <c r="AO101" s="133"/>
      <c r="AP101" s="143"/>
      <c r="AQ101" s="133"/>
      <c r="AR101" s="133"/>
      <c r="AS101" s="143"/>
      <c r="AT101" s="143"/>
      <c r="AU101" s="133"/>
      <c r="AV101" s="133"/>
      <c r="AW101" s="143"/>
      <c r="AX101" s="133"/>
      <c r="AY101" s="133"/>
      <c r="AZ101" s="143"/>
      <c r="BA101" s="143"/>
      <c r="BB101" s="133"/>
      <c r="BC101" s="133"/>
      <c r="BD101" s="143"/>
      <c r="BE101" s="133"/>
      <c r="BF101" s="133"/>
      <c r="BG101" s="143"/>
      <c r="BH101" s="143"/>
      <c r="BI101" s="133"/>
      <c r="BJ101" s="133"/>
      <c r="BK101" s="143"/>
      <c r="BL101" s="133"/>
      <c r="BM101" s="133"/>
      <c r="BN101" s="143"/>
      <c r="BO101" s="143"/>
      <c r="BP101" s="133"/>
      <c r="BQ101" s="133"/>
      <c r="BR101" s="143"/>
      <c r="BS101" s="133"/>
      <c r="BT101" s="133"/>
      <c r="BU101" s="143"/>
      <c r="BV101" s="143"/>
      <c r="BW101" s="133"/>
      <c r="BX101" s="133"/>
      <c r="BY101" s="143"/>
    </row>
    <row r="102" spans="1:84" ht="12.75" customHeight="1">
      <c r="A102" s="328" t="s">
        <v>941</v>
      </c>
      <c r="B102" s="328"/>
      <c r="C102" s="328"/>
      <c r="D102" s="328"/>
      <c r="E102" s="328"/>
      <c r="F102" s="328"/>
      <c r="G102" s="328"/>
      <c r="H102" s="328" t="s">
        <v>941</v>
      </c>
      <c r="I102" s="328"/>
      <c r="J102" s="328"/>
      <c r="K102" s="328"/>
      <c r="L102" s="328"/>
      <c r="M102" s="328"/>
      <c r="N102" s="328"/>
      <c r="O102" s="328" t="s">
        <v>941</v>
      </c>
      <c r="P102" s="328"/>
      <c r="Q102" s="328"/>
      <c r="R102" s="328"/>
      <c r="S102" s="328"/>
      <c r="T102" s="328"/>
      <c r="U102" s="328"/>
      <c r="V102" s="328" t="s">
        <v>941</v>
      </c>
      <c r="W102" s="328"/>
      <c r="X102" s="328"/>
      <c r="Y102" s="328"/>
      <c r="Z102" s="328"/>
      <c r="AA102" s="328"/>
      <c r="AB102" s="328"/>
      <c r="AC102" s="328" t="s">
        <v>941</v>
      </c>
      <c r="AD102" s="328"/>
      <c r="AE102" s="328"/>
      <c r="AF102" s="328"/>
      <c r="AG102" s="328"/>
      <c r="AH102" s="328"/>
      <c r="AI102" s="328"/>
      <c r="AJ102" s="328" t="s">
        <v>941</v>
      </c>
      <c r="AK102" s="328"/>
      <c r="AL102" s="328"/>
      <c r="AM102" s="328"/>
      <c r="AN102" s="328"/>
      <c r="AO102" s="328"/>
      <c r="AP102" s="328"/>
      <c r="AQ102" s="328" t="s">
        <v>941</v>
      </c>
      <c r="AR102" s="328"/>
      <c r="AS102" s="328"/>
      <c r="AT102" s="328"/>
      <c r="AU102" s="328"/>
      <c r="AV102" s="328"/>
      <c r="AW102" s="328"/>
      <c r="AX102" s="328" t="s">
        <v>941</v>
      </c>
      <c r="AY102" s="328"/>
      <c r="AZ102" s="328"/>
      <c r="BA102" s="328"/>
      <c r="BB102" s="328"/>
      <c r="BC102" s="328"/>
      <c r="BD102" s="328"/>
      <c r="BE102" s="328" t="s">
        <v>941</v>
      </c>
      <c r="BF102" s="328"/>
      <c r="BG102" s="328"/>
      <c r="BH102" s="328"/>
      <c r="BI102" s="328"/>
      <c r="BJ102" s="328"/>
      <c r="BK102" s="328"/>
      <c r="BL102" s="328" t="s">
        <v>941</v>
      </c>
      <c r="BM102" s="328"/>
      <c r="BN102" s="328"/>
      <c r="BO102" s="328"/>
      <c r="BP102" s="328"/>
      <c r="BQ102" s="328"/>
      <c r="BR102" s="328"/>
      <c r="BS102" s="328" t="s">
        <v>941</v>
      </c>
      <c r="BT102" s="328"/>
      <c r="BU102" s="328"/>
      <c r="BV102" s="328"/>
      <c r="BW102" s="328"/>
      <c r="BX102" s="328"/>
      <c r="BY102" s="328"/>
      <c r="BZ102" s="328" t="s">
        <v>941</v>
      </c>
      <c r="CA102" s="328"/>
      <c r="CB102" s="328"/>
      <c r="CC102" s="328"/>
      <c r="CD102" s="328"/>
      <c r="CE102" s="328"/>
      <c r="CF102" s="328"/>
    </row>
    <row r="103" spans="1:84" ht="12.75" customHeight="1">
      <c r="A103" s="329" t="s">
        <v>942</v>
      </c>
      <c r="B103" s="329"/>
      <c r="C103" s="329"/>
      <c r="D103" s="329"/>
      <c r="E103" s="329"/>
      <c r="F103" s="329"/>
      <c r="G103" s="329"/>
      <c r="H103" s="329" t="s">
        <v>943</v>
      </c>
      <c r="I103" s="329"/>
      <c r="J103" s="329"/>
      <c r="K103" s="329"/>
      <c r="L103" s="329"/>
      <c r="M103" s="329"/>
      <c r="N103" s="329"/>
      <c r="O103" s="329" t="s">
        <v>944</v>
      </c>
      <c r="P103" s="329"/>
      <c r="Q103" s="329"/>
      <c r="R103" s="329"/>
      <c r="S103" s="329"/>
      <c r="T103" s="329"/>
      <c r="U103" s="329"/>
      <c r="V103" s="329" t="s">
        <v>945</v>
      </c>
      <c r="W103" s="329"/>
      <c r="X103" s="329"/>
      <c r="Y103" s="329"/>
      <c r="Z103" s="329"/>
      <c r="AA103" s="329"/>
      <c r="AB103" s="329"/>
      <c r="AC103" s="329" t="s">
        <v>946</v>
      </c>
      <c r="AD103" s="329"/>
      <c r="AE103" s="329"/>
      <c r="AF103" s="329"/>
      <c r="AG103" s="329"/>
      <c r="AH103" s="329"/>
      <c r="AI103" s="329"/>
      <c r="AJ103" s="329" t="s">
        <v>947</v>
      </c>
      <c r="AK103" s="329"/>
      <c r="AL103" s="329"/>
      <c r="AM103" s="329"/>
      <c r="AN103" s="329"/>
      <c r="AO103" s="329"/>
      <c r="AP103" s="329"/>
      <c r="AQ103" s="329" t="s">
        <v>948</v>
      </c>
      <c r="AR103" s="329"/>
      <c r="AS103" s="329"/>
      <c r="AT103" s="329"/>
      <c r="AU103" s="329"/>
      <c r="AV103" s="329"/>
      <c r="AW103" s="329"/>
      <c r="AX103" s="329" t="s">
        <v>949</v>
      </c>
      <c r="AY103" s="329"/>
      <c r="AZ103" s="329"/>
      <c r="BA103" s="329"/>
      <c r="BB103" s="329"/>
      <c r="BC103" s="329"/>
      <c r="BD103" s="329"/>
      <c r="BE103" s="329" t="s">
        <v>950</v>
      </c>
      <c r="BF103" s="329"/>
      <c r="BG103" s="329"/>
      <c r="BH103" s="329"/>
      <c r="BI103" s="329"/>
      <c r="BJ103" s="329"/>
      <c r="BK103" s="329"/>
      <c r="BL103" s="329" t="s">
        <v>951</v>
      </c>
      <c r="BM103" s="329"/>
      <c r="BN103" s="329"/>
      <c r="BO103" s="329"/>
      <c r="BP103" s="329"/>
      <c r="BQ103" s="329"/>
      <c r="BR103" s="329"/>
      <c r="BS103" s="329" t="s">
        <v>952</v>
      </c>
      <c r="BT103" s="329"/>
      <c r="BU103" s="329"/>
      <c r="BV103" s="329"/>
      <c r="BW103" s="329"/>
      <c r="BX103" s="329"/>
      <c r="BY103" s="329"/>
      <c r="BZ103" s="333"/>
      <c r="CA103" s="334"/>
      <c r="CB103" s="334"/>
      <c r="CC103" s="334"/>
      <c r="CD103" s="334"/>
      <c r="CE103" s="334"/>
      <c r="CF103" s="335"/>
    </row>
    <row r="104" spans="1:84" ht="12.75" customHeight="1">
      <c r="A104" s="277" t="s">
        <v>784</v>
      </c>
      <c r="B104" s="277" t="s">
        <v>785</v>
      </c>
      <c r="C104" s="277" t="s">
        <v>764</v>
      </c>
      <c r="D104" s="277" t="s">
        <v>765</v>
      </c>
      <c r="E104" s="330" t="s">
        <v>543</v>
      </c>
      <c r="F104" s="330"/>
      <c r="G104" s="277" t="s">
        <v>544</v>
      </c>
      <c r="H104" s="277" t="s">
        <v>784</v>
      </c>
      <c r="I104" s="277" t="s">
        <v>785</v>
      </c>
      <c r="J104" s="277" t="s">
        <v>764</v>
      </c>
      <c r="K104" s="277" t="s">
        <v>765</v>
      </c>
      <c r="L104" s="330" t="s">
        <v>543</v>
      </c>
      <c r="M104" s="330"/>
      <c r="N104" s="277" t="s">
        <v>544</v>
      </c>
      <c r="O104" s="277" t="s">
        <v>784</v>
      </c>
      <c r="P104" s="277" t="s">
        <v>785</v>
      </c>
      <c r="Q104" s="277" t="s">
        <v>764</v>
      </c>
      <c r="R104" s="277" t="s">
        <v>765</v>
      </c>
      <c r="S104" s="330" t="s">
        <v>543</v>
      </c>
      <c r="T104" s="330"/>
      <c r="U104" s="277" t="s">
        <v>544</v>
      </c>
      <c r="V104" s="277" t="s">
        <v>784</v>
      </c>
      <c r="W104" s="277" t="s">
        <v>785</v>
      </c>
      <c r="X104" s="277" t="s">
        <v>764</v>
      </c>
      <c r="Y104" s="277" t="s">
        <v>765</v>
      </c>
      <c r="Z104" s="330" t="s">
        <v>543</v>
      </c>
      <c r="AA104" s="330"/>
      <c r="AB104" s="277" t="s">
        <v>544</v>
      </c>
      <c r="AC104" s="277" t="s">
        <v>784</v>
      </c>
      <c r="AD104" s="277" t="s">
        <v>785</v>
      </c>
      <c r="AE104" s="277" t="s">
        <v>764</v>
      </c>
      <c r="AF104" s="277" t="s">
        <v>765</v>
      </c>
      <c r="AG104" s="330" t="s">
        <v>543</v>
      </c>
      <c r="AH104" s="330"/>
      <c r="AI104" s="277" t="s">
        <v>544</v>
      </c>
      <c r="AJ104" s="277" t="s">
        <v>784</v>
      </c>
      <c r="AK104" s="277" t="s">
        <v>785</v>
      </c>
      <c r="AL104" s="277" t="s">
        <v>764</v>
      </c>
      <c r="AM104" s="277" t="s">
        <v>765</v>
      </c>
      <c r="AN104" s="330" t="s">
        <v>543</v>
      </c>
      <c r="AO104" s="330"/>
      <c r="AP104" s="277" t="s">
        <v>544</v>
      </c>
      <c r="AQ104" s="277" t="s">
        <v>784</v>
      </c>
      <c r="AR104" s="277" t="s">
        <v>785</v>
      </c>
      <c r="AS104" s="277" t="s">
        <v>764</v>
      </c>
      <c r="AT104" s="277" t="s">
        <v>765</v>
      </c>
      <c r="AU104" s="330" t="s">
        <v>543</v>
      </c>
      <c r="AV104" s="330"/>
      <c r="AW104" s="277" t="s">
        <v>544</v>
      </c>
      <c r="AX104" s="277" t="s">
        <v>784</v>
      </c>
      <c r="AY104" s="277" t="s">
        <v>785</v>
      </c>
      <c r="AZ104" s="277" t="s">
        <v>764</v>
      </c>
      <c r="BA104" s="277" t="s">
        <v>765</v>
      </c>
      <c r="BB104" s="330" t="s">
        <v>543</v>
      </c>
      <c r="BC104" s="330"/>
      <c r="BD104" s="277" t="s">
        <v>544</v>
      </c>
      <c r="BE104" s="277" t="s">
        <v>784</v>
      </c>
      <c r="BF104" s="277" t="s">
        <v>785</v>
      </c>
      <c r="BG104" s="277" t="s">
        <v>764</v>
      </c>
      <c r="BH104" s="277" t="s">
        <v>765</v>
      </c>
      <c r="BI104" s="330" t="s">
        <v>543</v>
      </c>
      <c r="BJ104" s="330"/>
      <c r="BK104" s="277" t="s">
        <v>544</v>
      </c>
      <c r="BL104" s="277" t="s">
        <v>784</v>
      </c>
      <c r="BM104" s="277" t="s">
        <v>785</v>
      </c>
      <c r="BN104" s="277" t="s">
        <v>764</v>
      </c>
      <c r="BO104" s="277" t="s">
        <v>765</v>
      </c>
      <c r="BP104" s="330" t="s">
        <v>543</v>
      </c>
      <c r="BQ104" s="330"/>
      <c r="BR104" s="277" t="s">
        <v>544</v>
      </c>
      <c r="BS104" s="277" t="s">
        <v>784</v>
      </c>
      <c r="BT104" s="277" t="s">
        <v>785</v>
      </c>
      <c r="BU104" s="277" t="s">
        <v>764</v>
      </c>
      <c r="BV104" s="277" t="s">
        <v>765</v>
      </c>
      <c r="BW104" s="330" t="s">
        <v>543</v>
      </c>
      <c r="BX104" s="330"/>
      <c r="BY104" s="277" t="s">
        <v>544</v>
      </c>
      <c r="BZ104" s="277" t="s">
        <v>784</v>
      </c>
      <c r="CA104" s="277" t="s">
        <v>785</v>
      </c>
      <c r="CB104" s="277" t="s">
        <v>764</v>
      </c>
      <c r="CC104" s="277" t="s">
        <v>765</v>
      </c>
      <c r="CD104" s="330" t="s">
        <v>543</v>
      </c>
      <c r="CE104" s="330"/>
      <c r="CF104" s="277" t="s">
        <v>544</v>
      </c>
    </row>
    <row r="105" spans="1:84" ht="12.75" customHeight="1">
      <c r="A105" s="206" t="str">
        <f>Turnidomenica!A70</f>
        <v>Open - Girone 9</v>
      </c>
      <c r="B105" s="206">
        <f>Turnidomenica!B70</f>
        <v>18</v>
      </c>
      <c r="C105" s="206" t="str">
        <f>Turnidomenica!C70</f>
        <v>Alessandro Mastropasqua</v>
      </c>
      <c r="D105" s="206" t="str">
        <f>Turnidomenica!D70</f>
        <v>Adrianio Potecchi</v>
      </c>
      <c r="E105" s="206"/>
      <c r="F105" s="206"/>
      <c r="G105" s="206" t="str">
        <f>Turnidomenica!G70</f>
        <v>Marco Midoro</v>
      </c>
      <c r="H105" s="206" t="str">
        <f>Turnidomenica!A28</f>
        <v>Open - Girone 18</v>
      </c>
      <c r="I105" s="206">
        <f>Turnidomenica!B28</f>
        <v>18</v>
      </c>
      <c r="J105" s="206" t="str">
        <f>Turnidomenica!C28</f>
        <v>Marcus Tilgner</v>
      </c>
      <c r="K105" s="206" t="str">
        <f>Turnidomenica!D28</f>
        <v>Saverio Ferrante</v>
      </c>
      <c r="L105" s="206"/>
      <c r="M105" s="206"/>
      <c r="N105" s="206" t="str">
        <f>Turnidomenica!G28</f>
        <v>Alessandro Mastropasqua</v>
      </c>
      <c r="O105" s="206" t="str">
        <f>Turnidomenica!A154</f>
        <v>Open - Girone 9</v>
      </c>
      <c r="P105" s="206">
        <f>Turnidomenica!B154</f>
        <v>18</v>
      </c>
      <c r="Q105" s="206" t="str">
        <f>Turnidomenica!C154</f>
        <v>Enrico Giannarelli</v>
      </c>
      <c r="R105" s="206" t="str">
        <f>Turnidomenica!D154</f>
        <v>Adrianio Potecchi</v>
      </c>
      <c r="S105" s="206"/>
      <c r="T105" s="206"/>
      <c r="U105" s="206" t="str">
        <f>Turnidomenica!G154</f>
        <v>Mirco Pasquini</v>
      </c>
      <c r="V105" s="206" t="str">
        <f>Turnidomenica!A112</f>
        <v>Open - Girone 18</v>
      </c>
      <c r="W105" s="206">
        <f>Turnidomenica!B112</f>
        <v>18</v>
      </c>
      <c r="X105" s="206" t="str">
        <f>Turnidomenica!C112</f>
        <v>Marcello Bodin de Chatelard</v>
      </c>
      <c r="Y105" s="206" t="str">
        <f>Turnidomenica!D112</f>
        <v>Saverio Ferrante</v>
      </c>
      <c r="Z105" s="206"/>
      <c r="AA105" s="206"/>
      <c r="AB105" s="206" t="str">
        <f>Turnidomenica!G112</f>
        <v>Gianfranco Mastrantuono</v>
      </c>
      <c r="AC105" s="206" t="str">
        <f>Turnidomenica!A238</f>
        <v>Open - Girone 9</v>
      </c>
      <c r="AD105" s="206">
        <f>Turnidomenica!B238</f>
        <v>18</v>
      </c>
      <c r="AE105" s="206" t="str">
        <f>Turnidomenica!C238</f>
        <v>Alessandro Mastropasqua</v>
      </c>
      <c r="AF105" s="206" t="str">
        <f>Turnidomenica!D238</f>
        <v>Enrico Giannarelli</v>
      </c>
      <c r="AG105" s="206"/>
      <c r="AH105" s="206"/>
      <c r="AI105" s="206" t="str">
        <f>Turnidomenica!G238</f>
        <v>Marco Bonciani</v>
      </c>
      <c r="AJ105" s="206" t="str">
        <f>Turnidomenica!A196</f>
        <v>Open - Girone 18</v>
      </c>
      <c r="AK105" s="206">
        <f>Turnidomenica!B196</f>
        <v>18</v>
      </c>
      <c r="AL105" s="206" t="str">
        <f>Turnidomenica!C196</f>
        <v>Marcus Tilgner</v>
      </c>
      <c r="AM105" s="206" t="str">
        <f>Turnidomenica!D196</f>
        <v>Marcello Bodin de Chatelard</v>
      </c>
      <c r="AN105" s="206"/>
      <c r="AO105" s="206"/>
      <c r="AP105" s="206" t="str">
        <f>Turnidomenica!G196</f>
        <v>Robert Lenz</v>
      </c>
      <c r="AQ105" s="206" t="str">
        <f>Turnidomenica!A280</f>
        <v>Open-1/16 Cons.</v>
      </c>
      <c r="AR105" s="206">
        <f>Turnidomenica!B280</f>
        <v>18</v>
      </c>
      <c r="AS105" s="206" t="str">
        <f>Turnidomenica!C280</f>
        <v>Cesare Natoli</v>
      </c>
      <c r="AT105" s="206" t="str">
        <f>Turnidomenica!D280</f>
        <v>Pier Luigi Signoretti</v>
      </c>
      <c r="AU105" s="206"/>
      <c r="AV105" s="206"/>
      <c r="AW105" s="206" t="str">
        <f>Turnidomenica!G280</f>
        <v>Luca Battista</v>
      </c>
      <c r="AX105" s="206" t="str">
        <f>Turnidomenica!A320</f>
        <v>Open-1/16 Cons.</v>
      </c>
      <c r="AY105" s="206">
        <f>Turnidomenica!B320</f>
        <v>18</v>
      </c>
      <c r="AZ105" s="206" t="str">
        <f>Turnidomenica!C320</f>
        <v>Riccardo Schito</v>
      </c>
      <c r="BA105" s="206" t="str">
        <f>Turnidomenica!D320</f>
        <v>Paolo Zambello</v>
      </c>
      <c r="BB105" s="206"/>
      <c r="BC105" s="206"/>
      <c r="BD105" s="206" t="str">
        <f>Turnidomenica!G320</f>
        <v>Massimo Santini</v>
      </c>
      <c r="BE105" s="206" t="str">
        <f>Turnidomenica!A362</f>
        <v>Veterani - 1/8 di finale</v>
      </c>
      <c r="BF105" s="206">
        <f>Turnidomenica!B362</f>
        <v>18</v>
      </c>
      <c r="BG105" s="206" t="str">
        <f>Turnidomenica!C362</f>
        <v>Patrizio Lazzaretti</v>
      </c>
      <c r="BH105" s="206" t="str">
        <f>Turnidomenica!D362</f>
        <v>Manfred Pawlica</v>
      </c>
      <c r="BI105" s="206"/>
      <c r="BJ105" s="206"/>
      <c r="BK105" s="206" t="str">
        <f>Turnidomenica!G362</f>
        <v>Edoardo Bellotto</v>
      </c>
      <c r="BL105" s="206" t="str">
        <f>Turnidomenica!A404</f>
        <v>U19 - Finale Cons.</v>
      </c>
      <c r="BM105" s="206">
        <f>Turnidomenica!B404</f>
        <v>18</v>
      </c>
      <c r="BN105" s="206" t="str">
        <f>Turnidomenica!C404</f>
        <v>Alessandro Natoli</v>
      </c>
      <c r="BO105" s="206" t="str">
        <f>Turnidomenica!D404</f>
        <v>Corentin Wauthy</v>
      </c>
      <c r="BP105" s="206"/>
      <c r="BQ105" s="206"/>
      <c r="BR105" s="206" t="str">
        <f>Turnidomenica!G404</f>
        <v>Francesco Borgo</v>
      </c>
      <c r="BS105" s="206"/>
      <c r="BT105" s="206"/>
      <c r="BU105" s="206"/>
      <c r="BV105" s="206"/>
      <c r="BW105" s="206"/>
      <c r="BX105" s="206"/>
      <c r="BY105" s="206"/>
      <c r="BZ105" s="206"/>
      <c r="CA105" s="206"/>
      <c r="CB105" s="206"/>
      <c r="CC105" s="206"/>
      <c r="CD105" s="206"/>
      <c r="CE105" s="206"/>
      <c r="CF105" s="206"/>
    </row>
    <row r="106" spans="1:84" ht="12.75" customHeight="1">
      <c r="A106" s="133"/>
      <c r="B106" s="133"/>
      <c r="C106" s="143"/>
      <c r="D106" s="209" t="s">
        <v>954</v>
      </c>
      <c r="E106" s="210"/>
      <c r="F106" s="210"/>
      <c r="G106" s="205" t="s">
        <v>955</v>
      </c>
      <c r="H106" s="133"/>
      <c r="I106" s="133"/>
      <c r="J106" s="143"/>
      <c r="K106" s="209" t="s">
        <v>954</v>
      </c>
      <c r="L106" s="210"/>
      <c r="M106" s="210"/>
      <c r="N106" s="205" t="s">
        <v>955</v>
      </c>
      <c r="O106" s="133"/>
      <c r="P106" s="133"/>
      <c r="Q106" s="143"/>
      <c r="R106" s="209" t="s">
        <v>954</v>
      </c>
      <c r="S106" s="210"/>
      <c r="T106" s="210"/>
      <c r="U106" s="205" t="s">
        <v>955</v>
      </c>
      <c r="V106" s="133"/>
      <c r="W106" s="133"/>
      <c r="X106" s="143"/>
      <c r="Y106" s="209" t="s">
        <v>954</v>
      </c>
      <c r="Z106" s="210"/>
      <c r="AA106" s="210"/>
      <c r="AB106" s="205" t="s">
        <v>955</v>
      </c>
      <c r="AC106" s="133"/>
      <c r="AD106" s="133"/>
      <c r="AE106" s="143"/>
      <c r="AF106" s="209" t="s">
        <v>954</v>
      </c>
      <c r="AG106" s="210"/>
      <c r="AH106" s="210"/>
      <c r="AI106" s="205" t="s">
        <v>955</v>
      </c>
      <c r="AJ106" s="133"/>
      <c r="AK106" s="133"/>
      <c r="AL106" s="143"/>
      <c r="AM106" s="209" t="s">
        <v>954</v>
      </c>
      <c r="AN106" s="210"/>
      <c r="AO106" s="210"/>
      <c r="AP106" s="205" t="s">
        <v>955</v>
      </c>
      <c r="AQ106" s="133"/>
      <c r="AR106" s="133"/>
      <c r="AS106" s="143"/>
      <c r="AT106" s="209" t="s">
        <v>954</v>
      </c>
      <c r="AU106" s="210"/>
      <c r="AV106" s="210"/>
      <c r="AW106" s="205" t="s">
        <v>955</v>
      </c>
      <c r="AX106" s="133"/>
      <c r="AY106" s="133"/>
      <c r="AZ106" s="143"/>
      <c r="BA106" s="209" t="s">
        <v>954</v>
      </c>
      <c r="BB106" s="210"/>
      <c r="BC106" s="210"/>
      <c r="BD106" s="205" t="s">
        <v>955</v>
      </c>
      <c r="BE106" s="133"/>
      <c r="BF106" s="133"/>
      <c r="BG106" s="143"/>
      <c r="BH106" s="209" t="s">
        <v>954</v>
      </c>
      <c r="BI106" s="210"/>
      <c r="BJ106" s="210"/>
      <c r="BK106" s="205" t="s">
        <v>955</v>
      </c>
      <c r="BL106" s="133"/>
      <c r="BM106" s="133"/>
      <c r="BN106" s="143"/>
      <c r="BO106" s="209" t="s">
        <v>954</v>
      </c>
      <c r="BP106" s="210"/>
      <c r="BQ106" s="210"/>
      <c r="BR106" s="205" t="s">
        <v>955</v>
      </c>
      <c r="BS106" s="133"/>
      <c r="BT106" s="133"/>
      <c r="BU106" s="143"/>
      <c r="BV106" s="209" t="s">
        <v>954</v>
      </c>
      <c r="BW106" s="210"/>
      <c r="BX106" s="210"/>
      <c r="BY106" s="205" t="s">
        <v>955</v>
      </c>
      <c r="BZ106" s="133"/>
      <c r="CA106" s="133"/>
      <c r="CB106" s="143"/>
      <c r="CC106" s="207" t="s">
        <v>954</v>
      </c>
      <c r="CD106" s="208"/>
      <c r="CE106" s="208"/>
      <c r="CF106" s="205" t="s">
        <v>955</v>
      </c>
    </row>
    <row r="107" spans="1:84" ht="12.75" customHeight="1">
      <c r="A107" s="133"/>
      <c r="B107" s="133"/>
      <c r="C107" s="143"/>
      <c r="D107" s="143"/>
      <c r="E107" s="133"/>
      <c r="F107" s="133"/>
      <c r="G107" s="143"/>
      <c r="H107" s="133"/>
      <c r="I107" s="133"/>
      <c r="J107" s="143"/>
      <c r="K107" s="143"/>
      <c r="L107" s="133"/>
      <c r="M107" s="133"/>
      <c r="N107" s="143"/>
      <c r="O107" s="133"/>
      <c r="P107" s="133"/>
      <c r="Q107" s="143"/>
      <c r="R107" s="143"/>
      <c r="S107" s="133"/>
      <c r="T107" s="133"/>
      <c r="U107" s="143"/>
      <c r="V107" s="133"/>
      <c r="W107" s="133"/>
      <c r="X107" s="143"/>
      <c r="Y107" s="143"/>
      <c r="Z107" s="133"/>
      <c r="AA107" s="133"/>
      <c r="AB107" s="143"/>
      <c r="AC107" s="133"/>
      <c r="AD107" s="133"/>
      <c r="AE107" s="143"/>
      <c r="AF107" s="143"/>
      <c r="AG107" s="133"/>
      <c r="AH107" s="133"/>
      <c r="AI107" s="143"/>
      <c r="AJ107" s="133"/>
      <c r="AK107" s="133"/>
      <c r="AL107" s="143"/>
      <c r="AM107" s="143"/>
      <c r="AN107" s="133"/>
      <c r="AO107" s="133"/>
      <c r="AP107" s="143"/>
      <c r="AQ107" s="133"/>
      <c r="AR107" s="133"/>
      <c r="AS107" s="143"/>
      <c r="AT107" s="143"/>
      <c r="AU107" s="133"/>
      <c r="AV107" s="133"/>
      <c r="AW107" s="143"/>
      <c r="AX107" s="133"/>
      <c r="AY107" s="133"/>
      <c r="AZ107" s="143"/>
      <c r="BA107" s="143"/>
      <c r="BB107" s="133"/>
      <c r="BC107" s="133"/>
      <c r="BD107" s="143"/>
      <c r="BE107" s="133"/>
      <c r="BF107" s="133"/>
      <c r="BG107" s="143"/>
      <c r="BH107" s="143"/>
      <c r="BI107" s="133"/>
      <c r="BJ107" s="133"/>
      <c r="BK107" s="143"/>
      <c r="BL107" s="133"/>
      <c r="BM107" s="133"/>
      <c r="BN107" s="143"/>
      <c r="BO107" s="143"/>
      <c r="BP107" s="133"/>
      <c r="BQ107" s="133"/>
      <c r="BR107" s="143"/>
      <c r="BS107" s="133"/>
      <c r="BT107" s="133"/>
      <c r="BU107" s="143"/>
      <c r="BV107" s="143"/>
      <c r="BW107" s="133"/>
      <c r="BX107" s="133"/>
      <c r="BY107" s="143"/>
    </row>
    <row r="108" spans="1:84" ht="12.75" customHeight="1">
      <c r="A108" s="328" t="s">
        <v>941</v>
      </c>
      <c r="B108" s="328"/>
      <c r="C108" s="328"/>
      <c r="D108" s="328"/>
      <c r="E108" s="328"/>
      <c r="F108" s="328"/>
      <c r="G108" s="328"/>
      <c r="H108" s="328" t="s">
        <v>941</v>
      </c>
      <c r="I108" s="328"/>
      <c r="J108" s="328"/>
      <c r="K108" s="328"/>
      <c r="L108" s="328"/>
      <c r="M108" s="328"/>
      <c r="N108" s="328"/>
      <c r="O108" s="328" t="s">
        <v>941</v>
      </c>
      <c r="P108" s="328"/>
      <c r="Q108" s="328"/>
      <c r="R108" s="328"/>
      <c r="S108" s="328"/>
      <c r="T108" s="328"/>
      <c r="U108" s="328"/>
      <c r="V108" s="328" t="s">
        <v>941</v>
      </c>
      <c r="W108" s="328"/>
      <c r="X108" s="328"/>
      <c r="Y108" s="328"/>
      <c r="Z108" s="328"/>
      <c r="AA108" s="328"/>
      <c r="AB108" s="328"/>
      <c r="AC108" s="328" t="s">
        <v>941</v>
      </c>
      <c r="AD108" s="328"/>
      <c r="AE108" s="328"/>
      <c r="AF108" s="328"/>
      <c r="AG108" s="328"/>
      <c r="AH108" s="328"/>
      <c r="AI108" s="328"/>
      <c r="AJ108" s="328" t="s">
        <v>941</v>
      </c>
      <c r="AK108" s="328"/>
      <c r="AL108" s="328"/>
      <c r="AM108" s="328"/>
      <c r="AN108" s="328"/>
      <c r="AO108" s="328"/>
      <c r="AP108" s="328"/>
      <c r="AQ108" s="328" t="s">
        <v>941</v>
      </c>
      <c r="AR108" s="328"/>
      <c r="AS108" s="328"/>
      <c r="AT108" s="328"/>
      <c r="AU108" s="328"/>
      <c r="AV108" s="328"/>
      <c r="AW108" s="328"/>
      <c r="AX108" s="328" t="s">
        <v>941</v>
      </c>
      <c r="AY108" s="328"/>
      <c r="AZ108" s="328"/>
      <c r="BA108" s="328"/>
      <c r="BB108" s="328"/>
      <c r="BC108" s="328"/>
      <c r="BD108" s="328"/>
      <c r="BE108" s="328" t="s">
        <v>941</v>
      </c>
      <c r="BF108" s="328"/>
      <c r="BG108" s="328"/>
      <c r="BH108" s="328"/>
      <c r="BI108" s="328"/>
      <c r="BJ108" s="328"/>
      <c r="BK108" s="328"/>
      <c r="BL108" s="328" t="s">
        <v>941</v>
      </c>
      <c r="BM108" s="328"/>
      <c r="BN108" s="328"/>
      <c r="BO108" s="328"/>
      <c r="BP108" s="328"/>
      <c r="BQ108" s="328"/>
      <c r="BR108" s="328"/>
      <c r="BS108" s="328" t="s">
        <v>941</v>
      </c>
      <c r="BT108" s="328"/>
      <c r="BU108" s="328"/>
      <c r="BV108" s="328"/>
      <c r="BW108" s="328"/>
      <c r="BX108" s="328"/>
      <c r="BY108" s="328"/>
      <c r="BZ108" s="328" t="s">
        <v>941</v>
      </c>
      <c r="CA108" s="328"/>
      <c r="CB108" s="328"/>
      <c r="CC108" s="328"/>
      <c r="CD108" s="328"/>
      <c r="CE108" s="328"/>
      <c r="CF108" s="328"/>
    </row>
    <row r="109" spans="1:84" ht="12.75" customHeight="1">
      <c r="A109" s="329" t="s">
        <v>942</v>
      </c>
      <c r="B109" s="329"/>
      <c r="C109" s="329"/>
      <c r="D109" s="329"/>
      <c r="E109" s="329"/>
      <c r="F109" s="329"/>
      <c r="G109" s="329"/>
      <c r="H109" s="329" t="s">
        <v>943</v>
      </c>
      <c r="I109" s="329"/>
      <c r="J109" s="329"/>
      <c r="K109" s="329"/>
      <c r="L109" s="329"/>
      <c r="M109" s="329"/>
      <c r="N109" s="329"/>
      <c r="O109" s="329" t="s">
        <v>944</v>
      </c>
      <c r="P109" s="329"/>
      <c r="Q109" s="329"/>
      <c r="R109" s="329"/>
      <c r="S109" s="329"/>
      <c r="T109" s="329"/>
      <c r="U109" s="329"/>
      <c r="V109" s="329" t="s">
        <v>945</v>
      </c>
      <c r="W109" s="329"/>
      <c r="X109" s="329"/>
      <c r="Y109" s="329"/>
      <c r="Z109" s="329"/>
      <c r="AA109" s="329"/>
      <c r="AB109" s="329"/>
      <c r="AC109" s="329" t="s">
        <v>946</v>
      </c>
      <c r="AD109" s="329"/>
      <c r="AE109" s="329"/>
      <c r="AF109" s="329"/>
      <c r="AG109" s="329"/>
      <c r="AH109" s="329"/>
      <c r="AI109" s="329"/>
      <c r="AJ109" s="329" t="s">
        <v>947</v>
      </c>
      <c r="AK109" s="329"/>
      <c r="AL109" s="329"/>
      <c r="AM109" s="329"/>
      <c r="AN109" s="329"/>
      <c r="AO109" s="329"/>
      <c r="AP109" s="329"/>
      <c r="AQ109" s="329" t="s">
        <v>948</v>
      </c>
      <c r="AR109" s="329"/>
      <c r="AS109" s="329"/>
      <c r="AT109" s="329"/>
      <c r="AU109" s="329"/>
      <c r="AV109" s="329"/>
      <c r="AW109" s="329"/>
      <c r="AX109" s="329" t="s">
        <v>949</v>
      </c>
      <c r="AY109" s="329"/>
      <c r="AZ109" s="329"/>
      <c r="BA109" s="329"/>
      <c r="BB109" s="329"/>
      <c r="BC109" s="329"/>
      <c r="BD109" s="329"/>
      <c r="BE109" s="329" t="s">
        <v>950</v>
      </c>
      <c r="BF109" s="329"/>
      <c r="BG109" s="329"/>
      <c r="BH109" s="329"/>
      <c r="BI109" s="329"/>
      <c r="BJ109" s="329"/>
      <c r="BK109" s="329"/>
      <c r="BL109" s="329" t="s">
        <v>951</v>
      </c>
      <c r="BM109" s="329"/>
      <c r="BN109" s="329"/>
      <c r="BO109" s="329"/>
      <c r="BP109" s="329"/>
      <c r="BQ109" s="329"/>
      <c r="BR109" s="329"/>
      <c r="BS109" s="329" t="s">
        <v>952</v>
      </c>
      <c r="BT109" s="329"/>
      <c r="BU109" s="329"/>
      <c r="BV109" s="329"/>
      <c r="BW109" s="329"/>
      <c r="BX109" s="329"/>
      <c r="BY109" s="329"/>
      <c r="BZ109" s="333"/>
      <c r="CA109" s="334"/>
      <c r="CB109" s="334"/>
      <c r="CC109" s="334"/>
      <c r="CD109" s="334"/>
      <c r="CE109" s="334"/>
      <c r="CF109" s="335"/>
    </row>
    <row r="110" spans="1:84" ht="12.75" customHeight="1">
      <c r="A110" s="277" t="s">
        <v>784</v>
      </c>
      <c r="B110" s="277" t="s">
        <v>785</v>
      </c>
      <c r="C110" s="277" t="s">
        <v>764</v>
      </c>
      <c r="D110" s="277" t="s">
        <v>765</v>
      </c>
      <c r="E110" s="330" t="s">
        <v>543</v>
      </c>
      <c r="F110" s="330"/>
      <c r="G110" s="277" t="s">
        <v>544</v>
      </c>
      <c r="H110" s="277" t="s">
        <v>784</v>
      </c>
      <c r="I110" s="277" t="s">
        <v>785</v>
      </c>
      <c r="J110" s="277" t="s">
        <v>764</v>
      </c>
      <c r="K110" s="277" t="s">
        <v>765</v>
      </c>
      <c r="L110" s="330" t="s">
        <v>543</v>
      </c>
      <c r="M110" s="330"/>
      <c r="N110" s="277" t="s">
        <v>544</v>
      </c>
      <c r="O110" s="277" t="s">
        <v>784</v>
      </c>
      <c r="P110" s="277" t="s">
        <v>785</v>
      </c>
      <c r="Q110" s="277" t="s">
        <v>764</v>
      </c>
      <c r="R110" s="277" t="s">
        <v>765</v>
      </c>
      <c r="S110" s="330" t="s">
        <v>543</v>
      </c>
      <c r="T110" s="330"/>
      <c r="U110" s="277" t="s">
        <v>544</v>
      </c>
      <c r="V110" s="277" t="s">
        <v>784</v>
      </c>
      <c r="W110" s="277" t="s">
        <v>785</v>
      </c>
      <c r="X110" s="277" t="s">
        <v>764</v>
      </c>
      <c r="Y110" s="277" t="s">
        <v>765</v>
      </c>
      <c r="Z110" s="330" t="s">
        <v>543</v>
      </c>
      <c r="AA110" s="330"/>
      <c r="AB110" s="277" t="s">
        <v>544</v>
      </c>
      <c r="AC110" s="277" t="s">
        <v>784</v>
      </c>
      <c r="AD110" s="277" t="s">
        <v>785</v>
      </c>
      <c r="AE110" s="277" t="s">
        <v>764</v>
      </c>
      <c r="AF110" s="277" t="s">
        <v>765</v>
      </c>
      <c r="AG110" s="330" t="s">
        <v>543</v>
      </c>
      <c r="AH110" s="330"/>
      <c r="AI110" s="277" t="s">
        <v>544</v>
      </c>
      <c r="AJ110" s="277" t="s">
        <v>784</v>
      </c>
      <c r="AK110" s="277" t="s">
        <v>785</v>
      </c>
      <c r="AL110" s="277" t="s">
        <v>764</v>
      </c>
      <c r="AM110" s="277" t="s">
        <v>765</v>
      </c>
      <c r="AN110" s="330" t="s">
        <v>543</v>
      </c>
      <c r="AO110" s="330"/>
      <c r="AP110" s="277" t="s">
        <v>544</v>
      </c>
      <c r="AQ110" s="277" t="s">
        <v>784</v>
      </c>
      <c r="AR110" s="277" t="s">
        <v>785</v>
      </c>
      <c r="AS110" s="277" t="s">
        <v>764</v>
      </c>
      <c r="AT110" s="277" t="s">
        <v>765</v>
      </c>
      <c r="AU110" s="330" t="s">
        <v>543</v>
      </c>
      <c r="AV110" s="330"/>
      <c r="AW110" s="277" t="s">
        <v>544</v>
      </c>
      <c r="AX110" s="277" t="s">
        <v>784</v>
      </c>
      <c r="AY110" s="277" t="s">
        <v>785</v>
      </c>
      <c r="AZ110" s="277" t="s">
        <v>764</v>
      </c>
      <c r="BA110" s="277" t="s">
        <v>765</v>
      </c>
      <c r="BB110" s="330" t="s">
        <v>543</v>
      </c>
      <c r="BC110" s="330"/>
      <c r="BD110" s="277" t="s">
        <v>544</v>
      </c>
      <c r="BE110" s="277" t="s">
        <v>784</v>
      </c>
      <c r="BF110" s="277" t="s">
        <v>785</v>
      </c>
      <c r="BG110" s="277" t="s">
        <v>764</v>
      </c>
      <c r="BH110" s="277" t="s">
        <v>765</v>
      </c>
      <c r="BI110" s="330" t="s">
        <v>543</v>
      </c>
      <c r="BJ110" s="330"/>
      <c r="BK110" s="277" t="s">
        <v>544</v>
      </c>
      <c r="BL110" s="277" t="s">
        <v>784</v>
      </c>
      <c r="BM110" s="277" t="s">
        <v>785</v>
      </c>
      <c r="BN110" s="277" t="s">
        <v>764</v>
      </c>
      <c r="BO110" s="277" t="s">
        <v>765</v>
      </c>
      <c r="BP110" s="330" t="s">
        <v>543</v>
      </c>
      <c r="BQ110" s="330"/>
      <c r="BR110" s="277" t="s">
        <v>544</v>
      </c>
      <c r="BS110" s="277" t="s">
        <v>784</v>
      </c>
      <c r="BT110" s="277" t="s">
        <v>785</v>
      </c>
      <c r="BU110" s="277" t="s">
        <v>764</v>
      </c>
      <c r="BV110" s="277" t="s">
        <v>765</v>
      </c>
      <c r="BW110" s="330" t="s">
        <v>543</v>
      </c>
      <c r="BX110" s="330"/>
      <c r="BY110" s="277" t="s">
        <v>544</v>
      </c>
      <c r="BZ110" s="277" t="s">
        <v>784</v>
      </c>
      <c r="CA110" s="277" t="s">
        <v>785</v>
      </c>
      <c r="CB110" s="277" t="s">
        <v>764</v>
      </c>
      <c r="CC110" s="277" t="s">
        <v>765</v>
      </c>
      <c r="CD110" s="330" t="s">
        <v>543</v>
      </c>
      <c r="CE110" s="330"/>
      <c r="CF110" s="277" t="s">
        <v>544</v>
      </c>
    </row>
    <row r="111" spans="1:84" ht="12.75" customHeight="1">
      <c r="A111" s="206" t="str">
        <f>Turnidomenica!A71</f>
        <v>Veterani - Girone 1</v>
      </c>
      <c r="B111" s="206">
        <f>Turnidomenica!B71</f>
        <v>19</v>
      </c>
      <c r="C111" s="206" t="str">
        <f>Turnidomenica!C71</f>
        <v>Antonio Montaño</v>
      </c>
      <c r="D111" s="206" t="str">
        <f>Turnidomenica!D71</f>
        <v>Fabio Stellato</v>
      </c>
      <c r="E111" s="206"/>
      <c r="F111" s="206"/>
      <c r="G111" s="206" t="str">
        <f>Turnidomenica!G71</f>
        <v>Manfred Pawlica</v>
      </c>
      <c r="H111" s="206" t="str">
        <f>Turnidomenica!A29</f>
        <v>Open - Girone 19</v>
      </c>
      <c r="I111" s="206">
        <f>Turnidomenica!B29</f>
        <v>19</v>
      </c>
      <c r="J111" s="206" t="str">
        <f>Turnidomenica!C29</f>
        <v>Michael Stolzenberg</v>
      </c>
      <c r="K111" s="206" t="str">
        <f>Turnidomenica!D29</f>
        <v>Pier Luigi Signoretti</v>
      </c>
      <c r="L111" s="206"/>
      <c r="M111" s="206"/>
      <c r="N111" s="206" t="str">
        <f>Turnidomenica!G29</f>
        <v>Alessio Tacchia</v>
      </c>
      <c r="O111" s="206" t="str">
        <f>Turnidomenica!A155</f>
        <v>Veterani - Girone 1</v>
      </c>
      <c r="P111" s="206">
        <f>Turnidomenica!B155</f>
        <v>19</v>
      </c>
      <c r="Q111" s="206" t="str">
        <f>Turnidomenica!C155</f>
        <v>Antonio Montaño</v>
      </c>
      <c r="R111" s="206" t="str">
        <f>Turnidomenica!D155</f>
        <v>Karl-Heinz Haider</v>
      </c>
      <c r="S111" s="206"/>
      <c r="T111" s="206"/>
      <c r="U111" s="206" t="str">
        <f>Turnidomenica!G155</f>
        <v>Luca Battista</v>
      </c>
      <c r="V111" s="206" t="str">
        <f>Turnidomenica!A113</f>
        <v>Open - Girone 19</v>
      </c>
      <c r="W111" s="206">
        <f>Turnidomenica!B113</f>
        <v>19</v>
      </c>
      <c r="X111" s="206" t="str">
        <f>Turnidomenica!C113</f>
        <v>Michael Stolzenberg</v>
      </c>
      <c r="Y111" s="206" t="str">
        <f>Turnidomenica!D113</f>
        <v>Gerardo Patruno</v>
      </c>
      <c r="Z111" s="206"/>
      <c r="AA111" s="206"/>
      <c r="AB111" s="206" t="str">
        <f>Turnidomenica!G113</f>
        <v>Gunther Bamberzky</v>
      </c>
      <c r="AC111" s="206" t="str">
        <f>Turnidomenica!A239</f>
        <v>Veterani - Girone 1</v>
      </c>
      <c r="AD111" s="206">
        <f>Turnidomenica!B239</f>
        <v>19</v>
      </c>
      <c r="AE111" s="206" t="str">
        <f>Turnidomenica!C239</f>
        <v>Antonio Montaño</v>
      </c>
      <c r="AF111" s="206" t="str">
        <f>Turnidomenica!D239</f>
        <v>Marco Trevisan</v>
      </c>
      <c r="AG111" s="206"/>
      <c r="AH111" s="206"/>
      <c r="AI111" s="206" t="str">
        <f>Turnidomenica!G239</f>
        <v>Claudio Dogali</v>
      </c>
      <c r="AJ111" s="206" t="str">
        <f>Turnidomenica!A197</f>
        <v>Open - Girone 19</v>
      </c>
      <c r="AK111" s="206">
        <f>Turnidomenica!B197</f>
        <v>19</v>
      </c>
      <c r="AL111" s="206" t="str">
        <f>Turnidomenica!C197</f>
        <v>Michael Stolzenberg</v>
      </c>
      <c r="AM111" s="206" t="str">
        <f>Turnidomenica!D197</f>
        <v>Marco Midoro</v>
      </c>
      <c r="AN111" s="206"/>
      <c r="AO111" s="206"/>
      <c r="AP111" s="267" t="str">
        <f>Turnidomenica!G197</f>
        <v>Riccardo Schito</v>
      </c>
      <c r="AQ111" s="206" t="str">
        <f>Turnidomenica!A281</f>
        <v>Open-1/16 Cons.</v>
      </c>
      <c r="AR111" s="206">
        <f>Turnidomenica!B281</f>
        <v>19</v>
      </c>
      <c r="AS111" s="206" t="str">
        <f>Turnidomenica!C281</f>
        <v>Emanuele Funaro</v>
      </c>
      <c r="AT111" s="206" t="str">
        <f>Turnidomenica!D281</f>
        <v>Luca Pessini</v>
      </c>
      <c r="AU111" s="206"/>
      <c r="AV111" s="206"/>
      <c r="AW111" s="206" t="str">
        <f>Turnidomenica!G281</f>
        <v>William Dotto</v>
      </c>
      <c r="AX111" s="206" t="str">
        <f>Turnidomenica!A321</f>
        <v>Open-1/16 Cons.</v>
      </c>
      <c r="AY111" s="206">
        <f>Turnidomenica!B321</f>
        <v>19</v>
      </c>
      <c r="AZ111" s="206" t="str">
        <f>Turnidomenica!C321</f>
        <v>Filippo Filippella</v>
      </c>
      <c r="BA111" s="206" t="str">
        <f>Turnidomenica!D321</f>
        <v>Gàbor Baross</v>
      </c>
      <c r="BB111" s="206"/>
      <c r="BC111" s="206"/>
      <c r="BD111" s="206" t="str">
        <f>Turnidomenica!G321</f>
        <v>Adrianio Potecchi</v>
      </c>
      <c r="BE111" s="206" t="str">
        <f>Turnidomenica!A363</f>
        <v>Veterani - 1/8 di finale</v>
      </c>
      <c r="BF111" s="206">
        <f>Turnidomenica!B363</f>
        <v>19</v>
      </c>
      <c r="BG111" s="206" t="str">
        <f>Turnidomenica!C363</f>
        <v>Vicenç Prats</v>
      </c>
      <c r="BH111" s="206" t="str">
        <f>Turnidomenica!D363</f>
        <v>Massimiliano Schiavone</v>
      </c>
      <c r="BI111" s="206"/>
      <c r="BJ111" s="206"/>
      <c r="BK111" s="206" t="str">
        <f>Turnidomenica!G363</f>
        <v>Enrico Giannarelli</v>
      </c>
      <c r="BL111" s="206" t="str">
        <f>Turnidomenica!A405</f>
        <v>Under 15 - Finale</v>
      </c>
      <c r="BM111" s="206">
        <f>Turnidomenica!B405</f>
        <v>19</v>
      </c>
      <c r="BN111" s="206" t="str">
        <f>Turnidomenica!C405</f>
        <v>Riccardo Natoli</v>
      </c>
      <c r="BO111" s="206" t="str">
        <f>Turnidomenica!D405</f>
        <v>Riccardo Marangoni</v>
      </c>
      <c r="BP111" s="206"/>
      <c r="BQ111" s="206"/>
      <c r="BR111" s="206" t="str">
        <f>Turnidomenica!G405</f>
        <v>Mario Corradi</v>
      </c>
      <c r="BS111" s="206"/>
      <c r="BT111" s="206"/>
      <c r="BU111" s="206"/>
      <c r="BV111" s="206"/>
      <c r="BW111" s="206"/>
      <c r="BX111" s="206"/>
      <c r="BY111" s="206"/>
      <c r="BZ111" s="206"/>
      <c r="CA111" s="206"/>
      <c r="CB111" s="206"/>
      <c r="CC111" s="206"/>
      <c r="CD111" s="206"/>
      <c r="CE111" s="206"/>
      <c r="CF111" s="206"/>
    </row>
    <row r="112" spans="1:84" ht="12.75" customHeight="1">
      <c r="A112" s="133"/>
      <c r="B112" s="133"/>
      <c r="C112" s="143"/>
      <c r="D112" s="209" t="s">
        <v>954</v>
      </c>
      <c r="E112" s="210"/>
      <c r="F112" s="210"/>
      <c r="G112" s="205" t="s">
        <v>955</v>
      </c>
      <c r="H112" s="133"/>
      <c r="I112" s="133"/>
      <c r="J112" s="143"/>
      <c r="K112" s="209" t="s">
        <v>954</v>
      </c>
      <c r="L112" s="210"/>
      <c r="M112" s="210"/>
      <c r="N112" s="205" t="s">
        <v>955</v>
      </c>
      <c r="O112" s="133"/>
      <c r="P112" s="133"/>
      <c r="Q112" s="143"/>
      <c r="R112" s="209" t="s">
        <v>954</v>
      </c>
      <c r="S112" s="210"/>
      <c r="T112" s="210"/>
      <c r="U112" s="205" t="s">
        <v>955</v>
      </c>
      <c r="V112" s="133"/>
      <c r="W112" s="133"/>
      <c r="X112" s="143"/>
      <c r="Y112" s="209" t="s">
        <v>954</v>
      </c>
      <c r="Z112" s="210"/>
      <c r="AA112" s="210"/>
      <c r="AB112" s="205" t="s">
        <v>955</v>
      </c>
      <c r="AC112" s="133"/>
      <c r="AD112" s="133"/>
      <c r="AE112" s="143"/>
      <c r="AF112" s="209" t="s">
        <v>954</v>
      </c>
      <c r="AG112" s="210"/>
      <c r="AH112" s="210"/>
      <c r="AI112" s="205" t="s">
        <v>955</v>
      </c>
      <c r="AJ112" s="133"/>
      <c r="AK112" s="133"/>
      <c r="AL112" s="143"/>
      <c r="AM112" s="209" t="s">
        <v>954</v>
      </c>
      <c r="AN112" s="210"/>
      <c r="AO112" s="210"/>
      <c r="AP112" s="205" t="s">
        <v>955</v>
      </c>
      <c r="AQ112" s="133"/>
      <c r="AR112" s="133"/>
      <c r="AS112" s="143"/>
      <c r="AT112" s="209" t="s">
        <v>954</v>
      </c>
      <c r="AU112" s="210"/>
      <c r="AV112" s="210"/>
      <c r="AW112" s="205" t="s">
        <v>955</v>
      </c>
      <c r="AX112" s="133"/>
      <c r="AY112" s="133"/>
      <c r="AZ112" s="143"/>
      <c r="BA112" s="209" t="s">
        <v>954</v>
      </c>
      <c r="BB112" s="210"/>
      <c r="BC112" s="210"/>
      <c r="BD112" s="205" t="s">
        <v>955</v>
      </c>
      <c r="BE112" s="133"/>
      <c r="BF112" s="133"/>
      <c r="BG112" s="143"/>
      <c r="BH112" s="209" t="s">
        <v>954</v>
      </c>
      <c r="BI112" s="210"/>
      <c r="BJ112" s="210"/>
      <c r="BK112" s="205" t="s">
        <v>955</v>
      </c>
      <c r="BL112" s="133"/>
      <c r="BM112" s="133"/>
      <c r="BN112" s="143"/>
      <c r="BO112" s="209" t="s">
        <v>954</v>
      </c>
      <c r="BP112" s="210"/>
      <c r="BQ112" s="210"/>
      <c r="BR112" s="205" t="s">
        <v>955</v>
      </c>
      <c r="BS112" s="133"/>
      <c r="BT112" s="133"/>
      <c r="BU112" s="143"/>
      <c r="BV112" s="209" t="s">
        <v>954</v>
      </c>
      <c r="BW112" s="210"/>
      <c r="BX112" s="210"/>
      <c r="BY112" s="205" t="s">
        <v>955</v>
      </c>
      <c r="BZ112" s="133"/>
      <c r="CA112" s="133"/>
      <c r="CB112" s="143"/>
      <c r="CC112" s="207" t="s">
        <v>954</v>
      </c>
      <c r="CD112" s="208"/>
      <c r="CE112" s="208"/>
      <c r="CF112" s="205" t="s">
        <v>955</v>
      </c>
    </row>
    <row r="113" spans="1:84" ht="12.75" customHeight="1">
      <c r="A113" s="133"/>
      <c r="B113" s="133"/>
      <c r="C113" s="143"/>
      <c r="D113" s="143"/>
      <c r="E113" s="133"/>
      <c r="F113" s="133"/>
      <c r="G113" s="143"/>
      <c r="H113" s="133"/>
      <c r="I113" s="133"/>
      <c r="J113" s="143"/>
      <c r="K113" s="143"/>
      <c r="L113" s="133"/>
      <c r="M113" s="133"/>
      <c r="N113" s="143"/>
      <c r="O113" s="133"/>
      <c r="P113" s="133"/>
      <c r="Q113" s="143"/>
      <c r="R113" s="143"/>
      <c r="S113" s="133"/>
      <c r="T113" s="133"/>
      <c r="U113" s="143"/>
      <c r="V113" s="133"/>
      <c r="W113" s="133"/>
      <c r="X113" s="143"/>
      <c r="Y113" s="143"/>
      <c r="Z113" s="133"/>
      <c r="AA113" s="133"/>
      <c r="AB113" s="143"/>
      <c r="AC113" s="133"/>
      <c r="AD113" s="133"/>
      <c r="AE113" s="143"/>
      <c r="AF113" s="143"/>
      <c r="AG113" s="133"/>
      <c r="AH113" s="133"/>
      <c r="AI113" s="143"/>
      <c r="AJ113" s="133"/>
      <c r="AK113" s="133"/>
      <c r="AL113" s="143"/>
      <c r="AM113" s="143"/>
      <c r="AN113" s="133"/>
      <c r="AO113" s="133"/>
      <c r="AP113" s="143"/>
      <c r="AQ113" s="133"/>
      <c r="AR113" s="133"/>
      <c r="AS113" s="143"/>
      <c r="AT113" s="143"/>
      <c r="AU113" s="133"/>
      <c r="AV113" s="133"/>
      <c r="AW113" s="143"/>
      <c r="AX113" s="133"/>
      <c r="AY113" s="133"/>
      <c r="AZ113" s="143"/>
      <c r="BA113" s="143"/>
      <c r="BB113" s="133"/>
      <c r="BC113" s="133"/>
      <c r="BD113" s="143"/>
      <c r="BE113" s="133"/>
      <c r="BF113" s="133"/>
      <c r="BG113" s="143"/>
      <c r="BH113" s="143"/>
      <c r="BI113" s="133"/>
      <c r="BJ113" s="133"/>
      <c r="BK113" s="143"/>
      <c r="BL113" s="133"/>
      <c r="BM113" s="133"/>
      <c r="BN113" s="143"/>
      <c r="BO113" s="143"/>
      <c r="BP113" s="133"/>
      <c r="BQ113" s="133"/>
      <c r="BR113" s="143"/>
      <c r="BS113" s="133"/>
      <c r="BT113" s="133"/>
      <c r="BU113" s="143"/>
      <c r="BV113" s="143"/>
      <c r="BW113" s="133"/>
      <c r="BX113" s="133"/>
      <c r="BY113" s="143"/>
    </row>
    <row r="114" spans="1:84" ht="12.75" customHeight="1">
      <c r="A114" s="328" t="s">
        <v>941</v>
      </c>
      <c r="B114" s="328"/>
      <c r="C114" s="328"/>
      <c r="D114" s="328"/>
      <c r="E114" s="328"/>
      <c r="F114" s="328"/>
      <c r="G114" s="328"/>
      <c r="H114" s="328" t="s">
        <v>941</v>
      </c>
      <c r="I114" s="328"/>
      <c r="J114" s="328"/>
      <c r="K114" s="328"/>
      <c r="L114" s="328"/>
      <c r="M114" s="328"/>
      <c r="N114" s="328"/>
      <c r="O114" s="328" t="s">
        <v>941</v>
      </c>
      <c r="P114" s="328"/>
      <c r="Q114" s="328"/>
      <c r="R114" s="328"/>
      <c r="S114" s="328"/>
      <c r="T114" s="328"/>
      <c r="U114" s="328"/>
      <c r="V114" s="328" t="s">
        <v>941</v>
      </c>
      <c r="W114" s="328"/>
      <c r="X114" s="328"/>
      <c r="Y114" s="328"/>
      <c r="Z114" s="328"/>
      <c r="AA114" s="328"/>
      <c r="AB114" s="328"/>
      <c r="AC114" s="328" t="s">
        <v>941</v>
      </c>
      <c r="AD114" s="328"/>
      <c r="AE114" s="328"/>
      <c r="AF114" s="328"/>
      <c r="AG114" s="328"/>
      <c r="AH114" s="328"/>
      <c r="AI114" s="328"/>
      <c r="AJ114" s="328" t="s">
        <v>941</v>
      </c>
      <c r="AK114" s="328"/>
      <c r="AL114" s="328"/>
      <c r="AM114" s="328"/>
      <c r="AN114" s="328"/>
      <c r="AO114" s="328"/>
      <c r="AP114" s="328"/>
      <c r="AQ114" s="328" t="s">
        <v>941</v>
      </c>
      <c r="AR114" s="328"/>
      <c r="AS114" s="328"/>
      <c r="AT114" s="328"/>
      <c r="AU114" s="328"/>
      <c r="AV114" s="328"/>
      <c r="AW114" s="328"/>
      <c r="AX114" s="328" t="s">
        <v>941</v>
      </c>
      <c r="AY114" s="328"/>
      <c r="AZ114" s="328"/>
      <c r="BA114" s="328"/>
      <c r="BB114" s="328"/>
      <c r="BC114" s="328"/>
      <c r="BD114" s="328"/>
      <c r="BE114" s="328" t="s">
        <v>941</v>
      </c>
      <c r="BF114" s="328"/>
      <c r="BG114" s="328"/>
      <c r="BH114" s="328"/>
      <c r="BI114" s="328"/>
      <c r="BJ114" s="328"/>
      <c r="BK114" s="328"/>
      <c r="BL114" s="328" t="s">
        <v>941</v>
      </c>
      <c r="BM114" s="328"/>
      <c r="BN114" s="328"/>
      <c r="BO114" s="328"/>
      <c r="BP114" s="328"/>
      <c r="BQ114" s="328"/>
      <c r="BR114" s="328"/>
      <c r="BS114" s="328" t="s">
        <v>941</v>
      </c>
      <c r="BT114" s="328"/>
      <c r="BU114" s="328"/>
      <c r="BV114" s="328"/>
      <c r="BW114" s="328"/>
      <c r="BX114" s="328"/>
      <c r="BY114" s="328"/>
      <c r="BZ114" s="328" t="s">
        <v>941</v>
      </c>
      <c r="CA114" s="328"/>
      <c r="CB114" s="328"/>
      <c r="CC114" s="328"/>
      <c r="CD114" s="328"/>
      <c r="CE114" s="328"/>
      <c r="CF114" s="328"/>
    </row>
    <row r="115" spans="1:84" ht="12.75" customHeight="1">
      <c r="A115" s="329" t="s">
        <v>942</v>
      </c>
      <c r="B115" s="329"/>
      <c r="C115" s="329"/>
      <c r="D115" s="329"/>
      <c r="E115" s="329"/>
      <c r="F115" s="329"/>
      <c r="G115" s="329"/>
      <c r="H115" s="329" t="s">
        <v>943</v>
      </c>
      <c r="I115" s="329"/>
      <c r="J115" s="329"/>
      <c r="K115" s="329"/>
      <c r="L115" s="329"/>
      <c r="M115" s="329"/>
      <c r="N115" s="329"/>
      <c r="O115" s="329" t="s">
        <v>944</v>
      </c>
      <c r="P115" s="329"/>
      <c r="Q115" s="329"/>
      <c r="R115" s="329"/>
      <c r="S115" s="329"/>
      <c r="T115" s="329"/>
      <c r="U115" s="329"/>
      <c r="V115" s="329" t="s">
        <v>945</v>
      </c>
      <c r="W115" s="329"/>
      <c r="X115" s="329"/>
      <c r="Y115" s="329"/>
      <c r="Z115" s="329"/>
      <c r="AA115" s="329"/>
      <c r="AB115" s="329"/>
      <c r="AC115" s="329" t="s">
        <v>946</v>
      </c>
      <c r="AD115" s="329"/>
      <c r="AE115" s="329"/>
      <c r="AF115" s="329"/>
      <c r="AG115" s="329"/>
      <c r="AH115" s="329"/>
      <c r="AI115" s="329"/>
      <c r="AJ115" s="329" t="s">
        <v>947</v>
      </c>
      <c r="AK115" s="329"/>
      <c r="AL115" s="329"/>
      <c r="AM115" s="329"/>
      <c r="AN115" s="329"/>
      <c r="AO115" s="329"/>
      <c r="AP115" s="329"/>
      <c r="AQ115" s="329" t="s">
        <v>948</v>
      </c>
      <c r="AR115" s="329"/>
      <c r="AS115" s="329"/>
      <c r="AT115" s="329"/>
      <c r="AU115" s="329"/>
      <c r="AV115" s="329"/>
      <c r="AW115" s="329"/>
      <c r="AX115" s="329" t="s">
        <v>949</v>
      </c>
      <c r="AY115" s="329"/>
      <c r="AZ115" s="329"/>
      <c r="BA115" s="329"/>
      <c r="BB115" s="329"/>
      <c r="BC115" s="329"/>
      <c r="BD115" s="329"/>
      <c r="BE115" s="329" t="s">
        <v>950</v>
      </c>
      <c r="BF115" s="329"/>
      <c r="BG115" s="329"/>
      <c r="BH115" s="329"/>
      <c r="BI115" s="329"/>
      <c r="BJ115" s="329"/>
      <c r="BK115" s="329"/>
      <c r="BL115" s="329" t="s">
        <v>951</v>
      </c>
      <c r="BM115" s="329"/>
      <c r="BN115" s="329"/>
      <c r="BO115" s="329"/>
      <c r="BP115" s="329"/>
      <c r="BQ115" s="329"/>
      <c r="BR115" s="329"/>
      <c r="BS115" s="329" t="s">
        <v>952</v>
      </c>
      <c r="BT115" s="329"/>
      <c r="BU115" s="329"/>
      <c r="BV115" s="329"/>
      <c r="BW115" s="329"/>
      <c r="BX115" s="329"/>
      <c r="BY115" s="329"/>
      <c r="BZ115" s="333"/>
      <c r="CA115" s="334"/>
      <c r="CB115" s="334"/>
      <c r="CC115" s="334"/>
      <c r="CD115" s="334"/>
      <c r="CE115" s="334"/>
      <c r="CF115" s="335"/>
    </row>
    <row r="116" spans="1:84" ht="12.75" customHeight="1">
      <c r="A116" s="277" t="s">
        <v>784</v>
      </c>
      <c r="B116" s="277" t="s">
        <v>785</v>
      </c>
      <c r="C116" s="277" t="s">
        <v>764</v>
      </c>
      <c r="D116" s="277" t="s">
        <v>765</v>
      </c>
      <c r="E116" s="330" t="s">
        <v>543</v>
      </c>
      <c r="F116" s="330"/>
      <c r="G116" s="277" t="s">
        <v>544</v>
      </c>
      <c r="H116" s="277" t="s">
        <v>784</v>
      </c>
      <c r="I116" s="277" t="s">
        <v>785</v>
      </c>
      <c r="J116" s="277" t="s">
        <v>764</v>
      </c>
      <c r="K116" s="277" t="s">
        <v>765</v>
      </c>
      <c r="L116" s="330" t="s">
        <v>543</v>
      </c>
      <c r="M116" s="330"/>
      <c r="N116" s="277" t="s">
        <v>544</v>
      </c>
      <c r="O116" s="277" t="s">
        <v>784</v>
      </c>
      <c r="P116" s="277" t="s">
        <v>785</v>
      </c>
      <c r="Q116" s="277" t="s">
        <v>764</v>
      </c>
      <c r="R116" s="277" t="s">
        <v>765</v>
      </c>
      <c r="S116" s="330" t="s">
        <v>543</v>
      </c>
      <c r="T116" s="330"/>
      <c r="U116" s="277" t="s">
        <v>544</v>
      </c>
      <c r="V116" s="277" t="s">
        <v>784</v>
      </c>
      <c r="W116" s="277" t="s">
        <v>785</v>
      </c>
      <c r="X116" s="277" t="s">
        <v>764</v>
      </c>
      <c r="Y116" s="277" t="s">
        <v>765</v>
      </c>
      <c r="Z116" s="330" t="s">
        <v>543</v>
      </c>
      <c r="AA116" s="330"/>
      <c r="AB116" s="277" t="s">
        <v>544</v>
      </c>
      <c r="AC116" s="277" t="s">
        <v>784</v>
      </c>
      <c r="AD116" s="277" t="s">
        <v>785</v>
      </c>
      <c r="AE116" s="277" t="s">
        <v>764</v>
      </c>
      <c r="AF116" s="277" t="s">
        <v>765</v>
      </c>
      <c r="AG116" s="330" t="s">
        <v>543</v>
      </c>
      <c r="AH116" s="330"/>
      <c r="AI116" s="277" t="s">
        <v>544</v>
      </c>
      <c r="AJ116" s="277" t="s">
        <v>784</v>
      </c>
      <c r="AK116" s="277" t="s">
        <v>785</v>
      </c>
      <c r="AL116" s="277" t="s">
        <v>764</v>
      </c>
      <c r="AM116" s="277" t="s">
        <v>765</v>
      </c>
      <c r="AN116" s="330" t="s">
        <v>543</v>
      </c>
      <c r="AO116" s="330"/>
      <c r="AP116" s="277" t="s">
        <v>544</v>
      </c>
      <c r="AQ116" s="277" t="s">
        <v>784</v>
      </c>
      <c r="AR116" s="277" t="s">
        <v>785</v>
      </c>
      <c r="AS116" s="277" t="s">
        <v>764</v>
      </c>
      <c r="AT116" s="277" t="s">
        <v>765</v>
      </c>
      <c r="AU116" s="330" t="s">
        <v>543</v>
      </c>
      <c r="AV116" s="330"/>
      <c r="AW116" s="277" t="s">
        <v>544</v>
      </c>
      <c r="AX116" s="277" t="s">
        <v>784</v>
      </c>
      <c r="AY116" s="277" t="s">
        <v>785</v>
      </c>
      <c r="AZ116" s="277" t="s">
        <v>764</v>
      </c>
      <c r="BA116" s="277" t="s">
        <v>765</v>
      </c>
      <c r="BB116" s="330" t="s">
        <v>543</v>
      </c>
      <c r="BC116" s="330"/>
      <c r="BD116" s="277" t="s">
        <v>544</v>
      </c>
      <c r="BE116" s="277" t="s">
        <v>784</v>
      </c>
      <c r="BF116" s="277" t="s">
        <v>785</v>
      </c>
      <c r="BG116" s="277" t="s">
        <v>764</v>
      </c>
      <c r="BH116" s="277" t="s">
        <v>765</v>
      </c>
      <c r="BI116" s="330" t="s">
        <v>543</v>
      </c>
      <c r="BJ116" s="330"/>
      <c r="BK116" s="277" t="s">
        <v>544</v>
      </c>
      <c r="BL116" s="277" t="s">
        <v>784</v>
      </c>
      <c r="BM116" s="277" t="s">
        <v>785</v>
      </c>
      <c r="BN116" s="277" t="s">
        <v>764</v>
      </c>
      <c r="BO116" s="277" t="s">
        <v>765</v>
      </c>
      <c r="BP116" s="330" t="s">
        <v>543</v>
      </c>
      <c r="BQ116" s="330"/>
      <c r="BR116" s="277" t="s">
        <v>544</v>
      </c>
      <c r="BS116" s="277" t="s">
        <v>784</v>
      </c>
      <c r="BT116" s="277" t="s">
        <v>785</v>
      </c>
      <c r="BU116" s="277" t="s">
        <v>764</v>
      </c>
      <c r="BV116" s="277" t="s">
        <v>765</v>
      </c>
      <c r="BW116" s="330" t="s">
        <v>543</v>
      </c>
      <c r="BX116" s="330"/>
      <c r="BY116" s="277" t="s">
        <v>544</v>
      </c>
      <c r="BZ116" s="277" t="s">
        <v>784</v>
      </c>
      <c r="CA116" s="277" t="s">
        <v>785</v>
      </c>
      <c r="CB116" s="277" t="s">
        <v>764</v>
      </c>
      <c r="CC116" s="277" t="s">
        <v>765</v>
      </c>
      <c r="CD116" s="330" t="s">
        <v>543</v>
      </c>
      <c r="CE116" s="330"/>
      <c r="CF116" s="277" t="s">
        <v>544</v>
      </c>
    </row>
    <row r="117" spans="1:84" ht="12.75" customHeight="1">
      <c r="A117" s="206" t="str">
        <f>Turnidomenica!A72</f>
        <v>Veterani - Girone 1</v>
      </c>
      <c r="B117" s="206">
        <f>Turnidomenica!B72</f>
        <v>20</v>
      </c>
      <c r="C117" s="206" t="str">
        <f>Turnidomenica!C72</f>
        <v>Karl-Heinz Haider</v>
      </c>
      <c r="D117" s="206" t="str">
        <f>Turnidomenica!D72</f>
        <v>Marco Trevisan</v>
      </c>
      <c r="E117" s="206"/>
      <c r="F117" s="206"/>
      <c r="G117" s="206" t="str">
        <f>Turnidomenica!G72</f>
        <v>Massimiliano Croatti</v>
      </c>
      <c r="H117" s="206" t="str">
        <f>Turnidomenica!A30</f>
        <v>Open - Girone 19</v>
      </c>
      <c r="I117" s="206">
        <f>Turnidomenica!B30</f>
        <v>20</v>
      </c>
      <c r="J117" s="206" t="str">
        <f>Turnidomenica!C30</f>
        <v>Gerardo Patruno</v>
      </c>
      <c r="K117" s="206" t="str">
        <f>Turnidomenica!D30</f>
        <v>Marco Midoro</v>
      </c>
      <c r="L117" s="206"/>
      <c r="M117" s="206"/>
      <c r="N117" s="206" t="str">
        <f>Turnidomenica!G30</f>
        <v>Enrico Giannarelli</v>
      </c>
      <c r="O117" s="206" t="str">
        <f>Turnidomenica!A156</f>
        <v>Veterani - Girone 1</v>
      </c>
      <c r="P117" s="206">
        <f>Turnidomenica!B156</f>
        <v>20</v>
      </c>
      <c r="Q117" s="206" t="str">
        <f>Turnidomenica!C156</f>
        <v>Fabio Stellato</v>
      </c>
      <c r="R117" s="206" t="str">
        <f>Turnidomenica!D156</f>
        <v>Marco Trevisan</v>
      </c>
      <c r="S117" s="206"/>
      <c r="T117" s="206"/>
      <c r="U117" s="206" t="str">
        <f>Turnidomenica!G156</f>
        <v>Raul Benita</v>
      </c>
      <c r="V117" s="206" t="str">
        <f>Turnidomenica!A114</f>
        <v>Open - Girone 19</v>
      </c>
      <c r="W117" s="206">
        <f>Turnidomenica!B114</f>
        <v>20</v>
      </c>
      <c r="X117" s="206" t="str">
        <f>Turnidomenica!C114</f>
        <v>Pier Luigi Signoretti</v>
      </c>
      <c r="Y117" s="206" t="str">
        <f>Turnidomenica!D114</f>
        <v>Marco Midoro</v>
      </c>
      <c r="Z117" s="206"/>
      <c r="AA117" s="206"/>
      <c r="AB117" s="206" t="str">
        <f>Turnidomenica!G114</f>
        <v>Carlo Alessi</v>
      </c>
      <c r="AC117" s="206" t="str">
        <f>Turnidomenica!A240</f>
        <v>Veterani - Girone 1</v>
      </c>
      <c r="AD117" s="206">
        <f>Turnidomenica!B240</f>
        <v>20</v>
      </c>
      <c r="AE117" s="206" t="str">
        <f>Turnidomenica!C240</f>
        <v>Karl-Heinz Haider</v>
      </c>
      <c r="AF117" s="206" t="str">
        <f>Turnidomenica!D240</f>
        <v>Fabio Stellato</v>
      </c>
      <c r="AG117" s="206"/>
      <c r="AH117" s="206"/>
      <c r="AI117" s="206" t="str">
        <f>Turnidomenica!G240</f>
        <v>Mario Camilleri</v>
      </c>
      <c r="AJ117" s="206" t="str">
        <f>Turnidomenica!A198</f>
        <v>Open - Girone 19</v>
      </c>
      <c r="AK117" s="206">
        <f>Turnidomenica!B198</f>
        <v>20</v>
      </c>
      <c r="AL117" s="206" t="str">
        <f>Turnidomenica!C198</f>
        <v>Gerardo Patruno</v>
      </c>
      <c r="AM117" s="206" t="str">
        <f>Turnidomenica!D198</f>
        <v>Pier Luigi Signoretti</v>
      </c>
      <c r="AN117" s="206"/>
      <c r="AO117" s="206"/>
      <c r="AP117" s="206" t="str">
        <f>Turnidomenica!G198</f>
        <v>Luca Converti</v>
      </c>
      <c r="AQ117" s="206" t="str">
        <f>Turnidomenica!A282</f>
        <v>Open-1/16 Cons.</v>
      </c>
      <c r="AR117" s="206">
        <f>Turnidomenica!B282</f>
        <v>20</v>
      </c>
      <c r="AS117" s="206" t="str">
        <f>Turnidomenica!C282</f>
        <v>Luca Ciabattoni</v>
      </c>
      <c r="AT117" s="206" t="str">
        <f>Turnidomenica!D282</f>
        <v>Fernando Gomez</v>
      </c>
      <c r="AU117" s="206"/>
      <c r="AV117" s="206"/>
      <c r="AW117" s="206" t="str">
        <f>Turnidomenica!G282</f>
        <v>Vicenç Prats</v>
      </c>
      <c r="AX117" s="206" t="str">
        <f>Turnidomenica!A322</f>
        <v>Open-1/16 Cons.</v>
      </c>
      <c r="AY117" s="206">
        <f>Turnidomenica!B322</f>
        <v>20</v>
      </c>
      <c r="AZ117" s="206" t="str">
        <f>Turnidomenica!C322</f>
        <v>Luca Martinelli</v>
      </c>
      <c r="BA117" s="206" t="str">
        <f>Turnidomenica!D322</f>
        <v>Ismaele Caurla</v>
      </c>
      <c r="BB117" s="206"/>
      <c r="BC117" s="206"/>
      <c r="BD117" s="206">
        <f>Turnidomenica!G322</f>
        <v>0</v>
      </c>
      <c r="BE117" s="206" t="str">
        <f>Turnidomenica!A364</f>
        <v>Veterani - 1/8 di finale</v>
      </c>
      <c r="BF117" s="206">
        <f>Turnidomenica!B364</f>
        <v>20</v>
      </c>
      <c r="BG117" s="206" t="str">
        <f>Turnidomenica!C364</f>
        <v>Gunther Bamberzky</v>
      </c>
      <c r="BH117" s="206" t="str">
        <f>Turnidomenica!D364</f>
        <v>Lucio Canicchio</v>
      </c>
      <c r="BI117" s="206"/>
      <c r="BJ117" s="206"/>
      <c r="BK117" s="206" t="str">
        <f>Turnidomenica!G364</f>
        <v>Justin Leroy</v>
      </c>
      <c r="BL117" s="206" t="str">
        <f>Turnidomenica!A406</f>
        <v>Under 12 - Finale</v>
      </c>
      <c r="BM117" s="206">
        <f>Turnidomenica!B406</f>
        <v>20</v>
      </c>
      <c r="BN117" s="206" t="str">
        <f>Turnidomenica!C406</f>
        <v>Francesco Tozzi</v>
      </c>
      <c r="BO117" s="206" t="str">
        <f>Turnidomenica!D406</f>
        <v>Christian Fricano</v>
      </c>
      <c r="BP117" s="206"/>
      <c r="BQ117" s="206"/>
      <c r="BR117" s="206" t="str">
        <f>Turnidomenica!G406</f>
        <v>Giulia Brillantino</v>
      </c>
      <c r="BS117" s="206"/>
      <c r="BT117" s="206"/>
      <c r="BU117" s="206"/>
      <c r="BV117" s="206"/>
      <c r="BW117" s="206"/>
      <c r="BX117" s="206"/>
      <c r="BY117" s="206"/>
      <c r="BZ117" s="206"/>
      <c r="CA117" s="206"/>
      <c r="CB117" s="206"/>
      <c r="CC117" s="206"/>
      <c r="CD117" s="206"/>
      <c r="CE117" s="206"/>
      <c r="CF117" s="206"/>
    </row>
    <row r="118" spans="1:84" ht="12.75" customHeight="1">
      <c r="A118" s="133"/>
      <c r="B118" s="133"/>
      <c r="C118" s="143"/>
      <c r="D118" s="209" t="s">
        <v>954</v>
      </c>
      <c r="E118" s="210"/>
      <c r="F118" s="210"/>
      <c r="G118" s="205" t="s">
        <v>955</v>
      </c>
      <c r="H118" s="133"/>
      <c r="I118" s="133"/>
      <c r="J118" s="143"/>
      <c r="K118" s="209" t="s">
        <v>954</v>
      </c>
      <c r="L118" s="210"/>
      <c r="M118" s="210"/>
      <c r="N118" s="205" t="s">
        <v>955</v>
      </c>
      <c r="O118" s="133"/>
      <c r="P118" s="133"/>
      <c r="Q118" s="143"/>
      <c r="R118" s="209" t="s">
        <v>954</v>
      </c>
      <c r="S118" s="210"/>
      <c r="T118" s="210"/>
      <c r="U118" s="205" t="s">
        <v>955</v>
      </c>
      <c r="V118" s="133"/>
      <c r="W118" s="133"/>
      <c r="X118" s="143"/>
      <c r="Y118" s="209" t="s">
        <v>954</v>
      </c>
      <c r="Z118" s="210"/>
      <c r="AA118" s="210"/>
      <c r="AB118" s="205" t="s">
        <v>955</v>
      </c>
      <c r="AC118" s="133"/>
      <c r="AD118" s="133"/>
      <c r="AE118" s="143"/>
      <c r="AF118" s="209" t="s">
        <v>954</v>
      </c>
      <c r="AG118" s="210"/>
      <c r="AH118" s="210"/>
      <c r="AI118" s="205" t="s">
        <v>955</v>
      </c>
      <c r="AJ118" s="133"/>
      <c r="AK118" s="133"/>
      <c r="AL118" s="143"/>
      <c r="AM118" s="209" t="s">
        <v>954</v>
      </c>
      <c r="AN118" s="210"/>
      <c r="AO118" s="210"/>
      <c r="AP118" s="205" t="s">
        <v>955</v>
      </c>
      <c r="AQ118" s="133"/>
      <c r="AR118" s="133"/>
      <c r="AS118" s="143"/>
      <c r="AT118" s="209" t="s">
        <v>954</v>
      </c>
      <c r="AU118" s="210"/>
      <c r="AV118" s="210"/>
      <c r="AW118" s="205" t="s">
        <v>955</v>
      </c>
      <c r="AX118" s="133"/>
      <c r="AY118" s="133"/>
      <c r="AZ118" s="143"/>
      <c r="BA118" s="209" t="s">
        <v>954</v>
      </c>
      <c r="BB118" s="210"/>
      <c r="BC118" s="210"/>
      <c r="BD118" s="205" t="s">
        <v>955</v>
      </c>
      <c r="BE118" s="133"/>
      <c r="BF118" s="133"/>
      <c r="BG118" s="143"/>
      <c r="BH118" s="209" t="s">
        <v>954</v>
      </c>
      <c r="BI118" s="210"/>
      <c r="BJ118" s="210"/>
      <c r="BK118" s="205" t="s">
        <v>955</v>
      </c>
      <c r="BL118" s="133"/>
      <c r="BM118" s="133"/>
      <c r="BN118" s="143"/>
      <c r="BO118" s="209" t="s">
        <v>954</v>
      </c>
      <c r="BP118" s="210"/>
      <c r="BQ118" s="210"/>
      <c r="BR118" s="205" t="s">
        <v>955</v>
      </c>
      <c r="BS118" s="133"/>
      <c r="BT118" s="133"/>
      <c r="BU118" s="143"/>
      <c r="BV118" s="209" t="s">
        <v>954</v>
      </c>
      <c r="BW118" s="210"/>
      <c r="BX118" s="210"/>
      <c r="BY118" s="205" t="s">
        <v>955</v>
      </c>
      <c r="BZ118" s="133"/>
      <c r="CA118" s="133"/>
      <c r="CB118" s="143"/>
      <c r="CC118" s="207" t="s">
        <v>954</v>
      </c>
      <c r="CD118" s="208"/>
      <c r="CE118" s="208"/>
      <c r="CF118" s="205" t="s">
        <v>955</v>
      </c>
    </row>
    <row r="119" spans="1:84" ht="12.75" customHeight="1">
      <c r="A119" s="133"/>
      <c r="B119" s="133"/>
      <c r="C119" s="143"/>
      <c r="D119" s="143"/>
      <c r="E119" s="133"/>
      <c r="F119" s="133"/>
      <c r="G119" s="143"/>
      <c r="H119" s="133"/>
      <c r="I119" s="133"/>
      <c r="J119" s="143"/>
      <c r="K119" s="143"/>
      <c r="L119" s="133"/>
      <c r="M119" s="133"/>
      <c r="N119" s="143"/>
      <c r="O119" s="133"/>
      <c r="P119" s="133"/>
      <c r="Q119" s="143"/>
      <c r="R119" s="143"/>
      <c r="S119" s="133"/>
      <c r="T119" s="133"/>
      <c r="U119" s="143"/>
      <c r="V119" s="133"/>
      <c r="W119" s="133"/>
      <c r="X119" s="143"/>
      <c r="Y119" s="143"/>
      <c r="Z119" s="133"/>
      <c r="AA119" s="133"/>
      <c r="AB119" s="143"/>
      <c r="AC119" s="133"/>
      <c r="AD119" s="133"/>
      <c r="AE119" s="143"/>
      <c r="AF119" s="143"/>
      <c r="AG119" s="133"/>
      <c r="AH119" s="133"/>
      <c r="AI119" s="143"/>
      <c r="AJ119" s="133"/>
      <c r="AK119" s="133"/>
      <c r="AL119" s="143"/>
      <c r="AM119" s="143"/>
      <c r="AN119" s="133"/>
      <c r="AO119" s="133"/>
      <c r="AP119" s="143"/>
      <c r="AQ119" s="133"/>
      <c r="AR119" s="133"/>
      <c r="AS119" s="143"/>
      <c r="AT119" s="143"/>
      <c r="AU119" s="133"/>
      <c r="AV119" s="133"/>
      <c r="AW119" s="143"/>
      <c r="AX119" s="133"/>
      <c r="AY119" s="133"/>
      <c r="AZ119" s="143"/>
      <c r="BA119" s="143"/>
      <c r="BB119" s="133"/>
      <c r="BC119" s="133"/>
      <c r="BD119" s="143"/>
      <c r="BE119" s="133"/>
      <c r="BF119" s="133"/>
      <c r="BG119" s="143"/>
      <c r="BH119" s="143"/>
      <c r="BI119" s="133"/>
      <c r="BJ119" s="133"/>
      <c r="BK119" s="143"/>
      <c r="BL119" s="133"/>
      <c r="BM119" s="133"/>
      <c r="BN119" s="143"/>
      <c r="BO119" s="143"/>
      <c r="BP119" s="133"/>
      <c r="BQ119" s="133"/>
      <c r="BR119" s="143"/>
      <c r="BS119" s="133"/>
      <c r="BT119" s="133"/>
      <c r="BU119" s="143"/>
      <c r="BV119" s="143"/>
      <c r="BW119" s="133"/>
      <c r="BX119" s="133"/>
      <c r="BY119" s="143"/>
    </row>
    <row r="120" spans="1:84" ht="12.75" customHeight="1">
      <c r="A120" s="328" t="s">
        <v>941</v>
      </c>
      <c r="B120" s="328"/>
      <c r="C120" s="328"/>
      <c r="D120" s="328"/>
      <c r="E120" s="328"/>
      <c r="F120" s="328"/>
      <c r="G120" s="328"/>
      <c r="H120" s="328" t="s">
        <v>941</v>
      </c>
      <c r="I120" s="328"/>
      <c r="J120" s="328"/>
      <c r="K120" s="328"/>
      <c r="L120" s="328"/>
      <c r="M120" s="328"/>
      <c r="N120" s="328"/>
      <c r="O120" s="328" t="s">
        <v>941</v>
      </c>
      <c r="P120" s="328"/>
      <c r="Q120" s="328"/>
      <c r="R120" s="328"/>
      <c r="S120" s="328"/>
      <c r="T120" s="328"/>
      <c r="U120" s="328"/>
      <c r="V120" s="328" t="s">
        <v>941</v>
      </c>
      <c r="W120" s="328"/>
      <c r="X120" s="328"/>
      <c r="Y120" s="328"/>
      <c r="Z120" s="328"/>
      <c r="AA120" s="328"/>
      <c r="AB120" s="328"/>
      <c r="AC120" s="328" t="s">
        <v>941</v>
      </c>
      <c r="AD120" s="328"/>
      <c r="AE120" s="328"/>
      <c r="AF120" s="328"/>
      <c r="AG120" s="328"/>
      <c r="AH120" s="328"/>
      <c r="AI120" s="328"/>
      <c r="AJ120" s="328" t="s">
        <v>941</v>
      </c>
      <c r="AK120" s="328"/>
      <c r="AL120" s="328"/>
      <c r="AM120" s="328"/>
      <c r="AN120" s="328"/>
      <c r="AO120" s="328"/>
      <c r="AP120" s="328"/>
      <c r="AQ120" s="328" t="s">
        <v>941</v>
      </c>
      <c r="AR120" s="328"/>
      <c r="AS120" s="328"/>
      <c r="AT120" s="328"/>
      <c r="AU120" s="328"/>
      <c r="AV120" s="328"/>
      <c r="AW120" s="328"/>
      <c r="AX120" s="328" t="s">
        <v>941</v>
      </c>
      <c r="AY120" s="328"/>
      <c r="AZ120" s="328"/>
      <c r="BA120" s="328"/>
      <c r="BB120" s="328"/>
      <c r="BC120" s="328"/>
      <c r="BD120" s="328"/>
      <c r="BE120" s="328" t="s">
        <v>941</v>
      </c>
      <c r="BF120" s="328"/>
      <c r="BG120" s="328"/>
      <c r="BH120" s="328"/>
      <c r="BI120" s="328"/>
      <c r="BJ120" s="328"/>
      <c r="BK120" s="328"/>
      <c r="BL120" s="328" t="s">
        <v>941</v>
      </c>
      <c r="BM120" s="328"/>
      <c r="BN120" s="328"/>
      <c r="BO120" s="328"/>
      <c r="BP120" s="328"/>
      <c r="BQ120" s="328"/>
      <c r="BR120" s="328"/>
      <c r="BS120" s="328"/>
      <c r="BT120" s="328"/>
      <c r="BU120" s="328"/>
      <c r="BV120" s="328"/>
      <c r="BW120" s="328"/>
      <c r="BX120" s="328"/>
      <c r="BY120" s="328"/>
      <c r="BZ120" s="328"/>
      <c r="CA120" s="328"/>
      <c r="CB120" s="328"/>
      <c r="CC120" s="328"/>
      <c r="CD120" s="328"/>
      <c r="CE120" s="328"/>
      <c r="CF120" s="328"/>
    </row>
    <row r="121" spans="1:84" ht="12.75" customHeight="1">
      <c r="A121" s="329" t="s">
        <v>942</v>
      </c>
      <c r="B121" s="329"/>
      <c r="C121" s="329"/>
      <c r="D121" s="329"/>
      <c r="E121" s="329"/>
      <c r="F121" s="329"/>
      <c r="G121" s="329"/>
      <c r="H121" s="329" t="s">
        <v>943</v>
      </c>
      <c r="I121" s="329"/>
      <c r="J121" s="329"/>
      <c r="K121" s="329"/>
      <c r="L121" s="329"/>
      <c r="M121" s="329"/>
      <c r="N121" s="329"/>
      <c r="O121" s="329" t="s">
        <v>944</v>
      </c>
      <c r="P121" s="329"/>
      <c r="Q121" s="329"/>
      <c r="R121" s="329"/>
      <c r="S121" s="329"/>
      <c r="T121" s="329"/>
      <c r="U121" s="329"/>
      <c r="V121" s="329" t="s">
        <v>945</v>
      </c>
      <c r="W121" s="329"/>
      <c r="X121" s="329"/>
      <c r="Y121" s="329"/>
      <c r="Z121" s="329"/>
      <c r="AA121" s="329"/>
      <c r="AB121" s="329"/>
      <c r="AC121" s="329" t="s">
        <v>946</v>
      </c>
      <c r="AD121" s="329"/>
      <c r="AE121" s="329"/>
      <c r="AF121" s="329"/>
      <c r="AG121" s="329"/>
      <c r="AH121" s="329"/>
      <c r="AI121" s="329"/>
      <c r="AJ121" s="329" t="s">
        <v>947</v>
      </c>
      <c r="AK121" s="329"/>
      <c r="AL121" s="329"/>
      <c r="AM121" s="329"/>
      <c r="AN121" s="329"/>
      <c r="AO121" s="329"/>
      <c r="AP121" s="329"/>
      <c r="AQ121" s="329" t="s">
        <v>948</v>
      </c>
      <c r="AR121" s="329"/>
      <c r="AS121" s="329"/>
      <c r="AT121" s="329"/>
      <c r="AU121" s="329"/>
      <c r="AV121" s="329"/>
      <c r="AW121" s="329"/>
      <c r="AX121" s="329" t="s">
        <v>949</v>
      </c>
      <c r="AY121" s="329"/>
      <c r="AZ121" s="329"/>
      <c r="BA121" s="329"/>
      <c r="BB121" s="329"/>
      <c r="BC121" s="329"/>
      <c r="BD121" s="329"/>
      <c r="BE121" s="329" t="s">
        <v>950</v>
      </c>
      <c r="BF121" s="329"/>
      <c r="BG121" s="329"/>
      <c r="BH121" s="329"/>
      <c r="BI121" s="329"/>
      <c r="BJ121" s="329"/>
      <c r="BK121" s="329"/>
      <c r="BL121" s="329" t="s">
        <v>951</v>
      </c>
      <c r="BM121" s="329"/>
      <c r="BN121" s="329"/>
      <c r="BO121" s="329"/>
      <c r="BP121" s="329"/>
      <c r="BQ121" s="329"/>
      <c r="BR121" s="333"/>
      <c r="BS121" s="228"/>
      <c r="BT121" s="228"/>
      <c r="BU121" s="228"/>
      <c r="BV121" s="228"/>
      <c r="BW121" s="228"/>
      <c r="BX121" s="228"/>
      <c r="BY121" s="228"/>
      <c r="BZ121" s="228"/>
      <c r="CA121" s="228"/>
      <c r="CB121" s="228"/>
      <c r="CC121" s="228"/>
      <c r="CD121" s="228"/>
      <c r="CE121" s="228"/>
      <c r="CF121" s="228"/>
    </row>
    <row r="122" spans="1:84" ht="12.75" customHeight="1">
      <c r="A122" s="277" t="s">
        <v>784</v>
      </c>
      <c r="B122" s="277" t="s">
        <v>785</v>
      </c>
      <c r="C122" s="277" t="s">
        <v>764</v>
      </c>
      <c r="D122" s="277" t="s">
        <v>765</v>
      </c>
      <c r="E122" s="330" t="s">
        <v>543</v>
      </c>
      <c r="F122" s="330"/>
      <c r="G122" s="277" t="s">
        <v>544</v>
      </c>
      <c r="H122" s="277" t="s">
        <v>784</v>
      </c>
      <c r="I122" s="277" t="s">
        <v>785</v>
      </c>
      <c r="J122" s="277" t="s">
        <v>764</v>
      </c>
      <c r="K122" s="277" t="s">
        <v>765</v>
      </c>
      <c r="L122" s="330" t="s">
        <v>543</v>
      </c>
      <c r="M122" s="330"/>
      <c r="N122" s="277" t="s">
        <v>544</v>
      </c>
      <c r="O122" s="277" t="s">
        <v>784</v>
      </c>
      <c r="P122" s="277" t="s">
        <v>785</v>
      </c>
      <c r="Q122" s="277" t="s">
        <v>764</v>
      </c>
      <c r="R122" s="277" t="s">
        <v>765</v>
      </c>
      <c r="S122" s="330" t="s">
        <v>543</v>
      </c>
      <c r="T122" s="330"/>
      <c r="U122" s="277" t="s">
        <v>544</v>
      </c>
      <c r="V122" s="277" t="s">
        <v>784</v>
      </c>
      <c r="W122" s="277" t="s">
        <v>785</v>
      </c>
      <c r="X122" s="277" t="s">
        <v>764</v>
      </c>
      <c r="Y122" s="277" t="s">
        <v>765</v>
      </c>
      <c r="Z122" s="330" t="s">
        <v>543</v>
      </c>
      <c r="AA122" s="330"/>
      <c r="AB122" s="277" t="s">
        <v>544</v>
      </c>
      <c r="AC122" s="277" t="s">
        <v>784</v>
      </c>
      <c r="AD122" s="277" t="s">
        <v>785</v>
      </c>
      <c r="AE122" s="277" t="s">
        <v>764</v>
      </c>
      <c r="AF122" s="277" t="s">
        <v>765</v>
      </c>
      <c r="AG122" s="330" t="s">
        <v>543</v>
      </c>
      <c r="AH122" s="330"/>
      <c r="AI122" s="277" t="s">
        <v>544</v>
      </c>
      <c r="AJ122" s="277" t="s">
        <v>784</v>
      </c>
      <c r="AK122" s="277" t="s">
        <v>785</v>
      </c>
      <c r="AL122" s="277" t="s">
        <v>764</v>
      </c>
      <c r="AM122" s="277" t="s">
        <v>765</v>
      </c>
      <c r="AN122" s="330" t="s">
        <v>543</v>
      </c>
      <c r="AO122" s="330"/>
      <c r="AP122" s="277" t="s">
        <v>544</v>
      </c>
      <c r="AQ122" s="277" t="s">
        <v>784</v>
      </c>
      <c r="AR122" s="277" t="s">
        <v>785</v>
      </c>
      <c r="AS122" s="277" t="s">
        <v>764</v>
      </c>
      <c r="AT122" s="277" t="s">
        <v>765</v>
      </c>
      <c r="AU122" s="330" t="s">
        <v>543</v>
      </c>
      <c r="AV122" s="330"/>
      <c r="AW122" s="277" t="s">
        <v>544</v>
      </c>
      <c r="AX122" s="277" t="s">
        <v>784</v>
      </c>
      <c r="AY122" s="277" t="s">
        <v>785</v>
      </c>
      <c r="AZ122" s="277" t="s">
        <v>764</v>
      </c>
      <c r="BA122" s="277" t="s">
        <v>765</v>
      </c>
      <c r="BB122" s="330" t="s">
        <v>543</v>
      </c>
      <c r="BC122" s="330"/>
      <c r="BD122" s="277" t="s">
        <v>544</v>
      </c>
      <c r="BE122" s="277" t="s">
        <v>784</v>
      </c>
      <c r="BF122" s="277" t="s">
        <v>785</v>
      </c>
      <c r="BG122" s="277" t="s">
        <v>764</v>
      </c>
      <c r="BH122" s="277" t="s">
        <v>765</v>
      </c>
      <c r="BI122" s="330" t="s">
        <v>543</v>
      </c>
      <c r="BJ122" s="330"/>
      <c r="BK122" s="277" t="s">
        <v>544</v>
      </c>
      <c r="BL122" s="277" t="s">
        <v>784</v>
      </c>
      <c r="BM122" s="277" t="s">
        <v>785</v>
      </c>
      <c r="BN122" s="277" t="s">
        <v>764</v>
      </c>
      <c r="BO122" s="277" t="s">
        <v>765</v>
      </c>
      <c r="BP122" s="330" t="s">
        <v>543</v>
      </c>
      <c r="BQ122" s="330"/>
      <c r="BR122" s="278" t="s">
        <v>544</v>
      </c>
      <c r="BS122" s="152"/>
      <c r="BT122" s="152"/>
      <c r="BU122" s="152"/>
      <c r="BV122" s="152"/>
      <c r="BW122" s="229"/>
      <c r="BX122" s="229"/>
      <c r="BY122" s="152"/>
      <c r="BZ122" s="152"/>
      <c r="CA122" s="152"/>
      <c r="CB122" s="152"/>
      <c r="CC122" s="152"/>
      <c r="CD122" s="229"/>
      <c r="CE122" s="229"/>
      <c r="CF122" s="152"/>
    </row>
    <row r="123" spans="1:84" ht="12.75" customHeight="1">
      <c r="A123" s="206" t="str">
        <f>Turnidomenica!A73</f>
        <v>Veterani - Girone 2</v>
      </c>
      <c r="B123" s="206">
        <f>Turnidomenica!B73</f>
        <v>21</v>
      </c>
      <c r="C123" s="206" t="str">
        <f>Turnidomenica!C73</f>
        <v>Gianfranco Calonico</v>
      </c>
      <c r="D123" s="206" t="str">
        <f>Turnidomenica!D73</f>
        <v>Massimiliano Schiavone</v>
      </c>
      <c r="E123" s="206"/>
      <c r="F123" s="206"/>
      <c r="G123" s="206" t="str">
        <f>Turnidomenica!G73</f>
        <v>Hans Ruf</v>
      </c>
      <c r="H123" s="206" t="str">
        <f>Turnidomenica!A31</f>
        <v>Veterani - Girone 7</v>
      </c>
      <c r="I123" s="206">
        <f>Turnidomenica!B31</f>
        <v>21</v>
      </c>
      <c r="J123" s="206" t="str">
        <f>Turnidomenica!C31</f>
        <v>David Busch</v>
      </c>
      <c r="K123" s="206" t="str">
        <f>Turnidomenica!D31</f>
        <v>Joseph Mifsud</v>
      </c>
      <c r="L123" s="206"/>
      <c r="M123" s="206"/>
      <c r="N123" s="206" t="str">
        <f>Turnidomenica!G31</f>
        <v>Luis D. Lòpez</v>
      </c>
      <c r="O123" s="206" t="str">
        <f>Turnidomenica!A157</f>
        <v>Veterani - Girone 2</v>
      </c>
      <c r="P123" s="206">
        <f>Turnidomenica!B157</f>
        <v>21</v>
      </c>
      <c r="Q123" s="206" t="str">
        <f>Turnidomenica!C157</f>
        <v>Gianfranco Calonico</v>
      </c>
      <c r="R123" s="206" t="str">
        <f>Turnidomenica!D157</f>
        <v>Titi Giaux</v>
      </c>
      <c r="S123" s="206"/>
      <c r="T123" s="206"/>
      <c r="U123" s="206" t="str">
        <f>Turnidomenica!G157</f>
        <v>Axel Donval</v>
      </c>
      <c r="V123" s="206" t="str">
        <f>Turnidomenica!A115</f>
        <v>Veterani - Girone 7</v>
      </c>
      <c r="W123" s="206">
        <f>Turnidomenica!B115</f>
        <v>21</v>
      </c>
      <c r="X123" s="206" t="str">
        <f>Turnidomenica!C115</f>
        <v>David Busch</v>
      </c>
      <c r="Y123" s="206" t="str">
        <f>Turnidomenica!D115</f>
        <v>Mario Corradi</v>
      </c>
      <c r="Z123" s="206"/>
      <c r="AA123" s="206"/>
      <c r="AB123" s="206" t="str">
        <f>Turnidomenica!G115</f>
        <v>Thomas Vulpes</v>
      </c>
      <c r="AC123" s="206" t="str">
        <f>Turnidomenica!A241</f>
        <v>Veterani - Girone 2</v>
      </c>
      <c r="AD123" s="206">
        <f>Turnidomenica!B241</f>
        <v>21</v>
      </c>
      <c r="AE123" s="206" t="str">
        <f>Turnidomenica!C241</f>
        <v>Gianfranco Calonico</v>
      </c>
      <c r="AF123" s="206" t="str">
        <f>Turnidomenica!D241</f>
        <v>Giorgio Manfioletti</v>
      </c>
      <c r="AG123" s="206"/>
      <c r="AH123" s="206"/>
      <c r="AI123" s="206" t="str">
        <f>Turnidomenica!G241</f>
        <v>Andres Jung Senior</v>
      </c>
      <c r="AJ123" s="206" t="str">
        <f>Turnidomenica!A199</f>
        <v>Veterani - Girone 7</v>
      </c>
      <c r="AK123" s="206">
        <f>Turnidomenica!B199</f>
        <v>21</v>
      </c>
      <c r="AL123" s="206" t="str">
        <f>Turnidomenica!C199</f>
        <v>David Busch</v>
      </c>
      <c r="AM123" s="206" t="str">
        <f>Turnidomenica!D199</f>
        <v>Klaus Fritz</v>
      </c>
      <c r="AN123" s="206"/>
      <c r="AO123" s="206"/>
      <c r="AP123" s="206" t="str">
        <f>Turnidomenica!G199</f>
        <v>Claudio Colpani</v>
      </c>
      <c r="AQ123" s="206" t="str">
        <f>Turnidomenica!A283</f>
        <v>Open-1/16 Cons.</v>
      </c>
      <c r="AR123" s="206">
        <f>Turnidomenica!B283</f>
        <v>21</v>
      </c>
      <c r="AS123" s="206" t="str">
        <f>Turnidomenica!C283</f>
        <v>Francesco Gori</v>
      </c>
      <c r="AT123" s="206" t="str">
        <f>Turnidomenica!D283</f>
        <v>Luca Converti</v>
      </c>
      <c r="AU123" s="206"/>
      <c r="AV123" s="206"/>
      <c r="AW123" s="206" t="str">
        <f>Turnidomenica!G283</f>
        <v>Joseph Mifsud</v>
      </c>
      <c r="AX123" s="206" t="str">
        <f>Turnidomenica!A323</f>
        <v>Open-1/16 Cons.</v>
      </c>
      <c r="AY123" s="206">
        <f>Turnidomenica!B323</f>
        <v>21</v>
      </c>
      <c r="AZ123" s="206" t="str">
        <f>Turnidomenica!C323</f>
        <v>Alessio Tacchia</v>
      </c>
      <c r="BA123" s="206" t="str">
        <f>Turnidomenica!D323</f>
        <v>Mirco Pasquini</v>
      </c>
      <c r="BB123" s="206"/>
      <c r="BC123" s="206"/>
      <c r="BD123" s="206" t="str">
        <f>Turnidomenica!G323</f>
        <v>Tiberio Becucci</v>
      </c>
      <c r="BE123" s="206" t="str">
        <f>Turnidomenica!A365</f>
        <v>Veterani - 1/8 di finale</v>
      </c>
      <c r="BF123" s="206">
        <f>Turnidomenica!B365</f>
        <v>21</v>
      </c>
      <c r="BG123" s="206" t="str">
        <f>Turnidomenica!C365</f>
        <v>Daniel Scheen</v>
      </c>
      <c r="BH123" s="206" t="str">
        <f>Turnidomenica!D365</f>
        <v>Karl-Heinz Haider</v>
      </c>
      <c r="BI123" s="206"/>
      <c r="BJ123" s="206"/>
      <c r="BK123" s="206" t="str">
        <f>Turnidomenica!G365</f>
        <v>Alessandro Subazzoli</v>
      </c>
      <c r="BL123" s="206" t="str">
        <f>Turnidomenica!A407</f>
        <v>Ladies - Finale</v>
      </c>
      <c r="BM123" s="206">
        <f>Turnidomenica!B407</f>
        <v>21</v>
      </c>
      <c r="BN123" s="206" t="str">
        <f>Turnidomenica!C407</f>
        <v>Paola Forlani</v>
      </c>
      <c r="BO123" s="206" t="str">
        <f>Turnidomenica!D407</f>
        <v>Bettina Lenz-Exler</v>
      </c>
      <c r="BP123" s="206"/>
      <c r="BQ123" s="206"/>
      <c r="BR123" s="224" t="str">
        <f>Turnidomenica!G407</f>
        <v>Maurizio Brillantino</v>
      </c>
      <c r="BS123" s="143"/>
      <c r="BT123" s="143"/>
      <c r="BU123" s="143"/>
      <c r="BV123" s="143"/>
      <c r="BW123" s="143"/>
      <c r="BX123" s="143"/>
      <c r="BY123" s="143"/>
      <c r="BZ123" s="143"/>
      <c r="CA123" s="143"/>
      <c r="CB123" s="143"/>
      <c r="CC123" s="143"/>
      <c r="CD123" s="143"/>
      <c r="CE123" s="143"/>
      <c r="CF123" s="143"/>
    </row>
    <row r="124" spans="1:84" ht="12.75" customHeight="1">
      <c r="A124" s="133"/>
      <c r="B124" s="133"/>
      <c r="C124" s="143"/>
      <c r="D124" s="209" t="s">
        <v>954</v>
      </c>
      <c r="E124" s="210"/>
      <c r="F124" s="210"/>
      <c r="G124" s="205" t="s">
        <v>955</v>
      </c>
      <c r="H124" s="133"/>
      <c r="I124" s="133"/>
      <c r="J124" s="143"/>
      <c r="K124" s="209" t="s">
        <v>954</v>
      </c>
      <c r="L124" s="210"/>
      <c r="M124" s="210"/>
      <c r="N124" s="205" t="s">
        <v>955</v>
      </c>
      <c r="O124" s="133"/>
      <c r="P124" s="133"/>
      <c r="Q124" s="143"/>
      <c r="R124" s="209" t="s">
        <v>954</v>
      </c>
      <c r="S124" s="210"/>
      <c r="T124" s="210"/>
      <c r="U124" s="205" t="s">
        <v>955</v>
      </c>
      <c r="V124" s="133"/>
      <c r="W124" s="133"/>
      <c r="X124" s="143"/>
      <c r="Y124" s="209" t="s">
        <v>954</v>
      </c>
      <c r="Z124" s="210"/>
      <c r="AA124" s="210"/>
      <c r="AB124" s="205" t="s">
        <v>955</v>
      </c>
      <c r="AC124" s="133"/>
      <c r="AD124" s="133"/>
      <c r="AE124" s="143"/>
      <c r="AF124" s="209" t="s">
        <v>954</v>
      </c>
      <c r="AG124" s="210"/>
      <c r="AH124" s="210"/>
      <c r="AI124" s="205" t="s">
        <v>955</v>
      </c>
      <c r="AJ124" s="133"/>
      <c r="AK124" s="133"/>
      <c r="AL124" s="143"/>
      <c r="AM124" s="209" t="s">
        <v>954</v>
      </c>
      <c r="AN124" s="210"/>
      <c r="AO124" s="210"/>
      <c r="AP124" s="205" t="s">
        <v>955</v>
      </c>
      <c r="AQ124" s="133"/>
      <c r="AR124" s="133"/>
      <c r="AS124" s="143"/>
      <c r="AT124" s="209" t="s">
        <v>954</v>
      </c>
      <c r="AU124" s="210"/>
      <c r="AV124" s="210"/>
      <c r="AW124" s="205" t="s">
        <v>955</v>
      </c>
      <c r="AX124" s="133"/>
      <c r="AY124" s="133"/>
      <c r="AZ124" s="143"/>
      <c r="BA124" s="209" t="s">
        <v>954</v>
      </c>
      <c r="BB124" s="210"/>
      <c r="BC124" s="210"/>
      <c r="BD124" s="205" t="s">
        <v>955</v>
      </c>
      <c r="BE124" s="133"/>
      <c r="BF124" s="133"/>
      <c r="BG124" s="143"/>
      <c r="BH124" s="209" t="s">
        <v>954</v>
      </c>
      <c r="BI124" s="210"/>
      <c r="BJ124" s="210"/>
      <c r="BK124" s="205" t="s">
        <v>955</v>
      </c>
      <c r="BL124" s="133"/>
      <c r="BM124" s="133"/>
      <c r="BN124" s="143"/>
      <c r="BO124" s="209" t="s">
        <v>954</v>
      </c>
      <c r="BP124" s="210"/>
      <c r="BQ124" s="210"/>
      <c r="BR124" s="205" t="s">
        <v>955</v>
      </c>
      <c r="BS124" s="143"/>
      <c r="BT124" s="143"/>
      <c r="BU124" s="143"/>
      <c r="BV124" s="225"/>
      <c r="BW124" s="143"/>
      <c r="BX124" s="143"/>
      <c r="BY124" s="205"/>
      <c r="BZ124" s="143"/>
      <c r="CA124" s="143"/>
      <c r="CB124" s="143"/>
      <c r="CC124" s="225"/>
      <c r="CD124" s="143"/>
      <c r="CE124" s="143"/>
      <c r="CF124" s="205"/>
    </row>
    <row r="125" spans="1:84" ht="12.75" customHeight="1">
      <c r="A125" s="133"/>
      <c r="B125" s="133"/>
      <c r="C125" s="143"/>
      <c r="D125" s="143"/>
      <c r="E125" s="133"/>
      <c r="F125" s="133"/>
      <c r="G125" s="143"/>
      <c r="H125" s="133"/>
      <c r="I125" s="133"/>
      <c r="J125" s="143"/>
      <c r="K125" s="143"/>
      <c r="L125" s="133"/>
      <c r="M125" s="133"/>
      <c r="N125" s="143"/>
      <c r="O125" s="133"/>
      <c r="P125" s="133"/>
      <c r="Q125" s="143"/>
      <c r="R125" s="143"/>
      <c r="S125" s="133"/>
      <c r="T125" s="133"/>
      <c r="U125" s="143"/>
      <c r="V125" s="133"/>
      <c r="W125" s="133"/>
      <c r="X125" s="143"/>
      <c r="Y125" s="143"/>
      <c r="Z125" s="133"/>
      <c r="AA125" s="133"/>
      <c r="AB125" s="143"/>
      <c r="AC125" s="133"/>
      <c r="AD125" s="133"/>
      <c r="AE125" s="143"/>
      <c r="AF125" s="143"/>
      <c r="AG125" s="133"/>
      <c r="AH125" s="133"/>
      <c r="AI125" s="143"/>
      <c r="AJ125" s="133"/>
      <c r="AK125" s="133"/>
      <c r="AL125" s="143"/>
      <c r="AM125" s="143"/>
      <c r="AN125" s="133"/>
      <c r="AO125" s="133"/>
      <c r="AP125" s="143"/>
      <c r="AQ125" s="133"/>
      <c r="AR125" s="133"/>
      <c r="AS125" s="143"/>
      <c r="AT125" s="143"/>
      <c r="AU125" s="133"/>
      <c r="AV125" s="133"/>
      <c r="AW125" s="143"/>
      <c r="AX125" s="133"/>
      <c r="AY125" s="133"/>
      <c r="AZ125" s="143"/>
      <c r="BA125" s="143"/>
      <c r="BB125" s="133"/>
      <c r="BC125" s="133"/>
      <c r="BD125" s="143"/>
      <c r="BE125" s="133"/>
      <c r="BF125" s="133"/>
      <c r="BG125" s="143"/>
      <c r="BH125" s="143"/>
      <c r="BI125" s="133"/>
      <c r="BJ125" s="133"/>
      <c r="BK125" s="143"/>
      <c r="BL125" s="133"/>
      <c r="BM125" s="133"/>
      <c r="BN125" s="143"/>
      <c r="BO125" s="143"/>
      <c r="BP125" s="133"/>
      <c r="BQ125" s="133"/>
      <c r="BR125" s="143"/>
      <c r="BS125" s="143"/>
      <c r="BT125" s="143"/>
      <c r="BU125" s="143"/>
      <c r="BV125" s="143"/>
      <c r="BW125" s="143"/>
      <c r="BX125" s="143"/>
      <c r="BY125" s="143"/>
      <c r="BZ125" s="226"/>
      <c r="CA125" s="226"/>
      <c r="CB125" s="226"/>
      <c r="CC125" s="226"/>
      <c r="CD125" s="226"/>
      <c r="CE125" s="226"/>
      <c r="CF125" s="226"/>
    </row>
    <row r="126" spans="1:84" ht="12.75" customHeight="1">
      <c r="A126" s="328" t="s">
        <v>941</v>
      </c>
      <c r="B126" s="328"/>
      <c r="C126" s="328"/>
      <c r="D126" s="328"/>
      <c r="E126" s="328"/>
      <c r="F126" s="328"/>
      <c r="G126" s="328"/>
      <c r="H126" s="328" t="s">
        <v>941</v>
      </c>
      <c r="I126" s="328"/>
      <c r="J126" s="328"/>
      <c r="K126" s="328"/>
      <c r="L126" s="328"/>
      <c r="M126" s="328"/>
      <c r="N126" s="328"/>
      <c r="O126" s="328" t="s">
        <v>941</v>
      </c>
      <c r="P126" s="328"/>
      <c r="Q126" s="328"/>
      <c r="R126" s="328"/>
      <c r="S126" s="328"/>
      <c r="T126" s="328"/>
      <c r="U126" s="328"/>
      <c r="V126" s="328" t="s">
        <v>941</v>
      </c>
      <c r="W126" s="328"/>
      <c r="X126" s="328"/>
      <c r="Y126" s="328"/>
      <c r="Z126" s="328"/>
      <c r="AA126" s="328"/>
      <c r="AB126" s="328"/>
      <c r="AC126" s="328" t="s">
        <v>941</v>
      </c>
      <c r="AD126" s="328"/>
      <c r="AE126" s="328"/>
      <c r="AF126" s="328"/>
      <c r="AG126" s="328"/>
      <c r="AH126" s="328"/>
      <c r="AI126" s="328"/>
      <c r="AJ126" s="328" t="s">
        <v>941</v>
      </c>
      <c r="AK126" s="328"/>
      <c r="AL126" s="328"/>
      <c r="AM126" s="328"/>
      <c r="AN126" s="328"/>
      <c r="AO126" s="328"/>
      <c r="AP126" s="328"/>
      <c r="AQ126" s="328" t="s">
        <v>941</v>
      </c>
      <c r="AR126" s="328"/>
      <c r="AS126" s="328"/>
      <c r="AT126" s="328"/>
      <c r="AU126" s="328"/>
      <c r="AV126" s="328"/>
      <c r="AW126" s="328"/>
      <c r="AX126" s="328" t="s">
        <v>941</v>
      </c>
      <c r="AY126" s="328"/>
      <c r="AZ126" s="328"/>
      <c r="BA126" s="328"/>
      <c r="BB126" s="328"/>
      <c r="BC126" s="328"/>
      <c r="BD126" s="328"/>
      <c r="BE126" s="328" t="s">
        <v>941</v>
      </c>
      <c r="BF126" s="328"/>
      <c r="BG126" s="328"/>
      <c r="BH126" s="328"/>
      <c r="BI126" s="328"/>
      <c r="BJ126" s="328"/>
      <c r="BK126" s="328"/>
      <c r="BL126" s="328" t="s">
        <v>941</v>
      </c>
      <c r="BM126" s="328"/>
      <c r="BN126" s="328"/>
      <c r="BO126" s="328"/>
      <c r="BP126" s="328"/>
      <c r="BQ126" s="328"/>
      <c r="BR126" s="328"/>
      <c r="BS126" s="328"/>
      <c r="BT126" s="328"/>
      <c r="BU126" s="328"/>
      <c r="BV126" s="328"/>
      <c r="BW126" s="328"/>
      <c r="BX126" s="328"/>
      <c r="BY126" s="328"/>
      <c r="BZ126" s="328"/>
      <c r="CA126" s="328"/>
      <c r="CB126" s="328"/>
      <c r="CC126" s="328"/>
      <c r="CD126" s="328"/>
      <c r="CE126" s="328"/>
      <c r="CF126" s="328"/>
    </row>
    <row r="127" spans="1:84" ht="12.75" customHeight="1">
      <c r="A127" s="329" t="s">
        <v>942</v>
      </c>
      <c r="B127" s="329"/>
      <c r="C127" s="329"/>
      <c r="D127" s="329"/>
      <c r="E127" s="329"/>
      <c r="F127" s="329"/>
      <c r="G127" s="329"/>
      <c r="H127" s="329" t="s">
        <v>943</v>
      </c>
      <c r="I127" s="329"/>
      <c r="J127" s="329"/>
      <c r="K127" s="329"/>
      <c r="L127" s="329"/>
      <c r="M127" s="329"/>
      <c r="N127" s="329"/>
      <c r="O127" s="329" t="s">
        <v>944</v>
      </c>
      <c r="P127" s="329"/>
      <c r="Q127" s="329"/>
      <c r="R127" s="329"/>
      <c r="S127" s="329"/>
      <c r="T127" s="329"/>
      <c r="U127" s="329"/>
      <c r="V127" s="329" t="s">
        <v>945</v>
      </c>
      <c r="W127" s="329"/>
      <c r="X127" s="329"/>
      <c r="Y127" s="329"/>
      <c r="Z127" s="329"/>
      <c r="AA127" s="329"/>
      <c r="AB127" s="329"/>
      <c r="AC127" s="329" t="s">
        <v>946</v>
      </c>
      <c r="AD127" s="329"/>
      <c r="AE127" s="329"/>
      <c r="AF127" s="329"/>
      <c r="AG127" s="329"/>
      <c r="AH127" s="329"/>
      <c r="AI127" s="329"/>
      <c r="AJ127" s="329" t="s">
        <v>947</v>
      </c>
      <c r="AK127" s="329"/>
      <c r="AL127" s="329"/>
      <c r="AM127" s="329"/>
      <c r="AN127" s="329"/>
      <c r="AO127" s="329"/>
      <c r="AP127" s="329"/>
      <c r="AQ127" s="329" t="s">
        <v>948</v>
      </c>
      <c r="AR127" s="329"/>
      <c r="AS127" s="329"/>
      <c r="AT127" s="329"/>
      <c r="AU127" s="329"/>
      <c r="AV127" s="329"/>
      <c r="AW127" s="329"/>
      <c r="AX127" s="329" t="s">
        <v>949</v>
      </c>
      <c r="AY127" s="329"/>
      <c r="AZ127" s="329"/>
      <c r="BA127" s="329"/>
      <c r="BB127" s="329"/>
      <c r="BC127" s="329"/>
      <c r="BD127" s="329"/>
      <c r="BE127" s="329" t="s">
        <v>950</v>
      </c>
      <c r="BF127" s="329"/>
      <c r="BG127" s="329"/>
      <c r="BH127" s="329"/>
      <c r="BI127" s="329"/>
      <c r="BJ127" s="329"/>
      <c r="BK127" s="329"/>
      <c r="BL127" s="329" t="s">
        <v>951</v>
      </c>
      <c r="BM127" s="329"/>
      <c r="BN127" s="329"/>
      <c r="BO127" s="329"/>
      <c r="BP127" s="329"/>
      <c r="BQ127" s="329"/>
      <c r="BR127" s="333"/>
      <c r="BS127" s="228"/>
      <c r="BT127" s="228"/>
      <c r="BU127" s="228"/>
      <c r="BV127" s="228"/>
      <c r="BW127" s="228"/>
      <c r="BX127" s="228"/>
      <c r="BY127" s="228"/>
      <c r="BZ127" s="228"/>
      <c r="CA127" s="228"/>
      <c r="CB127" s="228"/>
      <c r="CC127" s="228"/>
      <c r="CD127" s="228"/>
      <c r="CE127" s="228"/>
      <c r="CF127" s="228"/>
    </row>
    <row r="128" spans="1:84" ht="12.75" customHeight="1">
      <c r="A128" s="277" t="s">
        <v>784</v>
      </c>
      <c r="B128" s="277" t="s">
        <v>785</v>
      </c>
      <c r="C128" s="277" t="s">
        <v>764</v>
      </c>
      <c r="D128" s="277" t="s">
        <v>765</v>
      </c>
      <c r="E128" s="330" t="s">
        <v>543</v>
      </c>
      <c r="F128" s="330"/>
      <c r="G128" s="277" t="s">
        <v>544</v>
      </c>
      <c r="H128" s="277" t="s">
        <v>784</v>
      </c>
      <c r="I128" s="277" t="s">
        <v>785</v>
      </c>
      <c r="J128" s="277" t="s">
        <v>764</v>
      </c>
      <c r="K128" s="277" t="s">
        <v>765</v>
      </c>
      <c r="L128" s="330" t="s">
        <v>543</v>
      </c>
      <c r="M128" s="330"/>
      <c r="N128" s="277" t="s">
        <v>544</v>
      </c>
      <c r="O128" s="277" t="s">
        <v>784</v>
      </c>
      <c r="P128" s="277" t="s">
        <v>785</v>
      </c>
      <c r="Q128" s="277" t="s">
        <v>764</v>
      </c>
      <c r="R128" s="277" t="s">
        <v>765</v>
      </c>
      <c r="S128" s="330" t="s">
        <v>543</v>
      </c>
      <c r="T128" s="330"/>
      <c r="U128" s="277" t="s">
        <v>544</v>
      </c>
      <c r="V128" s="277" t="s">
        <v>784</v>
      </c>
      <c r="W128" s="277" t="s">
        <v>785</v>
      </c>
      <c r="X128" s="277" t="s">
        <v>764</v>
      </c>
      <c r="Y128" s="277" t="s">
        <v>765</v>
      </c>
      <c r="Z128" s="330" t="s">
        <v>543</v>
      </c>
      <c r="AA128" s="330"/>
      <c r="AB128" s="277" t="s">
        <v>544</v>
      </c>
      <c r="AC128" s="277" t="s">
        <v>784</v>
      </c>
      <c r="AD128" s="277" t="s">
        <v>785</v>
      </c>
      <c r="AE128" s="277" t="s">
        <v>764</v>
      </c>
      <c r="AF128" s="277" t="s">
        <v>765</v>
      </c>
      <c r="AG128" s="330" t="s">
        <v>543</v>
      </c>
      <c r="AH128" s="330"/>
      <c r="AI128" s="277" t="s">
        <v>544</v>
      </c>
      <c r="AJ128" s="277" t="s">
        <v>784</v>
      </c>
      <c r="AK128" s="277" t="s">
        <v>785</v>
      </c>
      <c r="AL128" s="277" t="s">
        <v>764</v>
      </c>
      <c r="AM128" s="277" t="s">
        <v>765</v>
      </c>
      <c r="AN128" s="330" t="s">
        <v>543</v>
      </c>
      <c r="AO128" s="330"/>
      <c r="AP128" s="277" t="s">
        <v>544</v>
      </c>
      <c r="AQ128" s="277" t="s">
        <v>784</v>
      </c>
      <c r="AR128" s="277" t="s">
        <v>785</v>
      </c>
      <c r="AS128" s="277" t="s">
        <v>764</v>
      </c>
      <c r="AT128" s="277" t="s">
        <v>765</v>
      </c>
      <c r="AU128" s="330" t="s">
        <v>543</v>
      </c>
      <c r="AV128" s="330"/>
      <c r="AW128" s="277" t="s">
        <v>544</v>
      </c>
      <c r="AX128" s="277" t="s">
        <v>784</v>
      </c>
      <c r="AY128" s="277" t="s">
        <v>785</v>
      </c>
      <c r="AZ128" s="277" t="s">
        <v>764</v>
      </c>
      <c r="BA128" s="277" t="s">
        <v>765</v>
      </c>
      <c r="BB128" s="330" t="s">
        <v>543</v>
      </c>
      <c r="BC128" s="330"/>
      <c r="BD128" s="277" t="s">
        <v>544</v>
      </c>
      <c r="BE128" s="277" t="s">
        <v>784</v>
      </c>
      <c r="BF128" s="277" t="s">
        <v>785</v>
      </c>
      <c r="BG128" s="277" t="s">
        <v>764</v>
      </c>
      <c r="BH128" s="277" t="s">
        <v>765</v>
      </c>
      <c r="BI128" s="330" t="s">
        <v>543</v>
      </c>
      <c r="BJ128" s="330"/>
      <c r="BK128" s="277" t="s">
        <v>544</v>
      </c>
      <c r="BL128" s="277" t="s">
        <v>784</v>
      </c>
      <c r="BM128" s="277" t="s">
        <v>785</v>
      </c>
      <c r="BN128" s="277" t="s">
        <v>764</v>
      </c>
      <c r="BO128" s="277" t="s">
        <v>765</v>
      </c>
      <c r="BP128" s="330" t="s">
        <v>543</v>
      </c>
      <c r="BQ128" s="330"/>
      <c r="BR128" s="278" t="s">
        <v>544</v>
      </c>
      <c r="BS128" s="152"/>
      <c r="BT128" s="152"/>
      <c r="BU128" s="152"/>
      <c r="BV128" s="152"/>
      <c r="BW128" s="229"/>
      <c r="BX128" s="229"/>
      <c r="BY128" s="152"/>
      <c r="BZ128" s="152"/>
      <c r="CA128" s="152"/>
      <c r="CB128" s="152"/>
      <c r="CC128" s="152"/>
      <c r="CD128" s="229"/>
      <c r="CE128" s="229"/>
      <c r="CF128" s="152"/>
    </row>
    <row r="129" spans="1:84" ht="12.75" customHeight="1">
      <c r="A129" s="206" t="str">
        <f>Turnidomenica!A74</f>
        <v>Veterani - Girone 2</v>
      </c>
      <c r="B129" s="206">
        <f>Turnidomenica!B74</f>
        <v>22</v>
      </c>
      <c r="C129" s="206" t="str">
        <f>Turnidomenica!C74</f>
        <v>Titi Giaux</v>
      </c>
      <c r="D129" s="206" t="str">
        <f>Turnidomenica!D74</f>
        <v>Giorgio Manfioletti</v>
      </c>
      <c r="E129" s="206"/>
      <c r="F129" s="206"/>
      <c r="G129" s="206" t="str">
        <f>Turnidomenica!G74</f>
        <v>Pietro Bonfante</v>
      </c>
      <c r="H129" s="206" t="str">
        <f>Turnidomenica!A32</f>
        <v>Veterani - Girone 7</v>
      </c>
      <c r="I129" s="206">
        <f>Turnidomenica!B32</f>
        <v>22</v>
      </c>
      <c r="J129" s="206" t="str">
        <f>Turnidomenica!C32</f>
        <v>Mario Corradi</v>
      </c>
      <c r="K129" s="206" t="str">
        <f>Turnidomenica!D32</f>
        <v>Klaus Fritz</v>
      </c>
      <c r="L129" s="206"/>
      <c r="M129" s="206"/>
      <c r="N129" s="206" t="str">
        <f>Turnidomenica!G32</f>
        <v>Gianfranco Savastio</v>
      </c>
      <c r="O129" s="206" t="str">
        <f>Turnidomenica!A158</f>
        <v>Veterani - Girone 2</v>
      </c>
      <c r="P129" s="206">
        <f>Turnidomenica!B158</f>
        <v>22</v>
      </c>
      <c r="Q129" s="206" t="str">
        <f>Turnidomenica!C158</f>
        <v>Massimiliano Schiavone</v>
      </c>
      <c r="R129" s="206" t="str">
        <f>Turnidomenica!D158</f>
        <v>Giorgio Manfioletti</v>
      </c>
      <c r="S129" s="206"/>
      <c r="T129" s="206"/>
      <c r="U129" s="206" t="str">
        <f>Turnidomenica!G158</f>
        <v>Cesare Natoli</v>
      </c>
      <c r="V129" s="206" t="str">
        <f>Turnidomenica!A116</f>
        <v>Veterani - Girone 7</v>
      </c>
      <c r="W129" s="206">
        <f>Turnidomenica!B116</f>
        <v>22</v>
      </c>
      <c r="X129" s="206" t="str">
        <f>Turnidomenica!C116</f>
        <v>Joseph Mifsud</v>
      </c>
      <c r="Y129" s="206" t="str">
        <f>Turnidomenica!D116</f>
        <v>Klaus Fritz</v>
      </c>
      <c r="Z129" s="206"/>
      <c r="AA129" s="206"/>
      <c r="AB129" s="206" t="str">
        <f>Turnidomenica!G116</f>
        <v>Massimo Conti</v>
      </c>
      <c r="AC129" s="206" t="str">
        <f>Turnidomenica!A242</f>
        <v>Veterani - Girone 2</v>
      </c>
      <c r="AD129" s="206">
        <f>Turnidomenica!B242</f>
        <v>22</v>
      </c>
      <c r="AE129" s="206" t="str">
        <f>Turnidomenica!C242</f>
        <v>Titi Giaux</v>
      </c>
      <c r="AF129" s="206" t="str">
        <f>Turnidomenica!D242</f>
        <v>Massimiliano Schiavone</v>
      </c>
      <c r="AG129" s="206"/>
      <c r="AH129" s="206"/>
      <c r="AI129" s="206" t="str">
        <f>Turnidomenica!G242</f>
        <v>Luca Bisio</v>
      </c>
      <c r="AJ129" s="206" t="str">
        <f>Turnidomenica!A200</f>
        <v>Veterani - Girone 7</v>
      </c>
      <c r="AK129" s="206">
        <f>Turnidomenica!B200</f>
        <v>22</v>
      </c>
      <c r="AL129" s="206" t="str">
        <f>Turnidomenica!C200</f>
        <v>Mario Corradi</v>
      </c>
      <c r="AM129" s="206" t="str">
        <f>Turnidomenica!D200</f>
        <v>Joseph Mifsud</v>
      </c>
      <c r="AN129" s="206"/>
      <c r="AO129" s="206"/>
      <c r="AP129" s="206" t="str">
        <f>Turnidomenica!G200</f>
        <v>Andrea Morosini</v>
      </c>
      <c r="AQ129" s="206" t="str">
        <f>Turnidomenica!A284</f>
        <v>Open-1/16 Cons.</v>
      </c>
      <c r="AR129" s="206">
        <f>Turnidomenica!B284</f>
        <v>22</v>
      </c>
      <c r="AS129" s="206" t="str">
        <f>Turnidomenica!C284</f>
        <v>Raul Benita</v>
      </c>
      <c r="AT129" s="206" t="str">
        <f>Turnidomenica!D284</f>
        <v>Marcus Tilgner</v>
      </c>
      <c r="AU129" s="206"/>
      <c r="AV129" s="206"/>
      <c r="AW129" s="206" t="str">
        <f>Turnidomenica!G284</f>
        <v>Alessio Tacchia</v>
      </c>
      <c r="AX129" s="206" t="str">
        <f>Turnidomenica!A324</f>
        <v>Open-1/16 Cons.</v>
      </c>
      <c r="AY129" s="206">
        <f>Turnidomenica!B324</f>
        <v>22</v>
      </c>
      <c r="AZ129" s="206" t="str">
        <f>Turnidomenica!C324</f>
        <v>Raphael Pommier</v>
      </c>
      <c r="BA129" s="206" t="str">
        <f>Turnidomenica!D324</f>
        <v>Michael Stolzenberg</v>
      </c>
      <c r="BB129" s="206"/>
      <c r="BC129" s="206"/>
      <c r="BD129" s="206" t="str">
        <f>Turnidomenica!G324</f>
        <v>Giancarlo Cavanna Cavanna</v>
      </c>
      <c r="BE129" s="206" t="str">
        <f>Turnidomenica!A366</f>
        <v>Veterani - 1/8 di finale</v>
      </c>
      <c r="BF129" s="206">
        <f>Turnidomenica!B366</f>
        <v>22</v>
      </c>
      <c r="BG129" s="206" t="str">
        <f>Turnidomenica!C366</f>
        <v>Jason Pisani</v>
      </c>
      <c r="BH129" s="206" t="str">
        <f>Turnidomenica!D366</f>
        <v>Filippo Sella</v>
      </c>
      <c r="BI129" s="206"/>
      <c r="BJ129" s="206"/>
      <c r="BK129" s="206" t="str">
        <f>Turnidomenica!G366</f>
        <v>Robert Lenz</v>
      </c>
      <c r="BL129" s="206" t="e">
        <f>Turnidomenica!#REF!</f>
        <v>#REF!</v>
      </c>
      <c r="BM129" s="206" t="e">
        <f>Turnidomenica!#REF!</f>
        <v>#REF!</v>
      </c>
      <c r="BN129" s="206" t="e">
        <f>Turnidomenica!#REF!</f>
        <v>#REF!</v>
      </c>
      <c r="BO129" s="206" t="e">
        <f>Turnidomenica!#REF!</f>
        <v>#REF!</v>
      </c>
      <c r="BP129" s="206"/>
      <c r="BQ129" s="206"/>
      <c r="BR129" s="224" t="e">
        <f>Turnidomenica!#REF!</f>
        <v>#REF!</v>
      </c>
      <c r="BS129" s="143"/>
      <c r="BT129" s="143"/>
      <c r="BU129" s="143"/>
      <c r="BV129" s="143"/>
      <c r="BW129" s="143"/>
      <c r="BX129" s="143"/>
      <c r="BY129" s="143"/>
      <c r="BZ129" s="143"/>
      <c r="CA129" s="143"/>
      <c r="CB129" s="143"/>
      <c r="CC129" s="143"/>
      <c r="CD129" s="143"/>
      <c r="CE129" s="143"/>
      <c r="CF129" s="143"/>
    </row>
    <row r="130" spans="1:84" ht="12.75" customHeight="1">
      <c r="A130" s="133"/>
      <c r="B130" s="133"/>
      <c r="C130" s="143"/>
      <c r="D130" s="209" t="s">
        <v>954</v>
      </c>
      <c r="E130" s="210"/>
      <c r="F130" s="210"/>
      <c r="G130" s="205" t="s">
        <v>955</v>
      </c>
      <c r="H130" s="133"/>
      <c r="I130" s="133"/>
      <c r="J130" s="143"/>
      <c r="K130" s="209" t="s">
        <v>954</v>
      </c>
      <c r="L130" s="210"/>
      <c r="M130" s="210"/>
      <c r="N130" s="205" t="s">
        <v>955</v>
      </c>
      <c r="O130" s="133"/>
      <c r="P130" s="133"/>
      <c r="Q130" s="143"/>
      <c r="R130" s="209" t="s">
        <v>954</v>
      </c>
      <c r="S130" s="210"/>
      <c r="T130" s="210"/>
      <c r="U130" s="205" t="s">
        <v>955</v>
      </c>
      <c r="V130" s="133"/>
      <c r="W130" s="133"/>
      <c r="X130" s="143"/>
      <c r="Y130" s="209" t="s">
        <v>954</v>
      </c>
      <c r="Z130" s="210"/>
      <c r="AA130" s="210"/>
      <c r="AB130" s="205" t="s">
        <v>955</v>
      </c>
      <c r="AC130" s="133"/>
      <c r="AD130" s="133"/>
      <c r="AE130" s="143"/>
      <c r="AF130" s="209" t="s">
        <v>954</v>
      </c>
      <c r="AG130" s="210"/>
      <c r="AH130" s="210"/>
      <c r="AI130" s="205" t="s">
        <v>955</v>
      </c>
      <c r="AJ130" s="133"/>
      <c r="AK130" s="133"/>
      <c r="AL130" s="143"/>
      <c r="AM130" s="209" t="s">
        <v>954</v>
      </c>
      <c r="AN130" s="210"/>
      <c r="AO130" s="210"/>
      <c r="AP130" s="205" t="s">
        <v>955</v>
      </c>
      <c r="AQ130" s="133"/>
      <c r="AR130" s="133"/>
      <c r="AS130" s="143"/>
      <c r="AT130" s="209" t="s">
        <v>954</v>
      </c>
      <c r="AU130" s="210"/>
      <c r="AV130" s="210"/>
      <c r="AW130" s="205" t="s">
        <v>955</v>
      </c>
      <c r="AX130" s="133"/>
      <c r="AY130" s="133"/>
      <c r="AZ130" s="143"/>
      <c r="BA130" s="209" t="s">
        <v>954</v>
      </c>
      <c r="BB130" s="210"/>
      <c r="BC130" s="210"/>
      <c r="BD130" s="205" t="s">
        <v>955</v>
      </c>
      <c r="BE130" s="133"/>
      <c r="BF130" s="133"/>
      <c r="BG130" s="143"/>
      <c r="BH130" s="209" t="s">
        <v>954</v>
      </c>
      <c r="BI130" s="210"/>
      <c r="BJ130" s="210"/>
      <c r="BK130" s="205" t="s">
        <v>955</v>
      </c>
      <c r="BL130" s="133"/>
      <c r="BM130" s="133"/>
      <c r="BN130" s="143"/>
      <c r="BO130" s="209" t="s">
        <v>954</v>
      </c>
      <c r="BP130" s="210"/>
      <c r="BQ130" s="210"/>
      <c r="BR130" s="205" t="s">
        <v>955</v>
      </c>
      <c r="BS130" s="143"/>
      <c r="BT130" s="143"/>
      <c r="BU130" s="143"/>
      <c r="BV130" s="225"/>
      <c r="BW130" s="143"/>
      <c r="BX130" s="143"/>
      <c r="BY130" s="205"/>
      <c r="BZ130" s="143"/>
      <c r="CA130" s="143"/>
      <c r="CB130" s="143"/>
      <c r="CC130" s="225"/>
      <c r="CD130" s="143"/>
      <c r="CE130" s="143"/>
      <c r="CF130" s="205"/>
    </row>
    <row r="131" spans="1:84" ht="12.75" customHeight="1">
      <c r="A131" s="328" t="s">
        <v>941</v>
      </c>
      <c r="B131" s="328"/>
      <c r="C131" s="328"/>
      <c r="D131" s="328"/>
      <c r="E131" s="328"/>
      <c r="F131" s="328"/>
      <c r="G131" s="328"/>
      <c r="H131" s="328" t="s">
        <v>941</v>
      </c>
      <c r="I131" s="328"/>
      <c r="J131" s="328"/>
      <c r="K131" s="328"/>
      <c r="L131" s="328"/>
      <c r="M131" s="328"/>
      <c r="N131" s="328"/>
      <c r="O131" s="328" t="s">
        <v>941</v>
      </c>
      <c r="P131" s="328"/>
      <c r="Q131" s="328"/>
      <c r="R131" s="328"/>
      <c r="S131" s="328"/>
      <c r="T131" s="328"/>
      <c r="U131" s="328"/>
      <c r="V131" s="328" t="s">
        <v>941</v>
      </c>
      <c r="W131" s="328"/>
      <c r="X131" s="328"/>
      <c r="Y131" s="328"/>
      <c r="Z131" s="328"/>
      <c r="AA131" s="328"/>
      <c r="AB131" s="328"/>
      <c r="AC131" s="328" t="s">
        <v>941</v>
      </c>
      <c r="AD131" s="328"/>
      <c r="AE131" s="328"/>
      <c r="AF131" s="328"/>
      <c r="AG131" s="328"/>
      <c r="AH131" s="328"/>
      <c r="AI131" s="328"/>
      <c r="AJ131" s="328" t="s">
        <v>941</v>
      </c>
      <c r="AK131" s="328"/>
      <c r="AL131" s="328"/>
      <c r="AM131" s="328"/>
      <c r="AN131" s="328"/>
      <c r="AO131" s="328"/>
      <c r="AP131" s="328"/>
      <c r="AQ131" s="328" t="s">
        <v>941</v>
      </c>
      <c r="AR131" s="328"/>
      <c r="AS131" s="328"/>
      <c r="AT131" s="328"/>
      <c r="AU131" s="328"/>
      <c r="AV131" s="328"/>
      <c r="AW131" s="328"/>
      <c r="AX131" s="328" t="s">
        <v>941</v>
      </c>
      <c r="AY131" s="328"/>
      <c r="AZ131" s="328"/>
      <c r="BA131" s="328"/>
      <c r="BB131" s="328"/>
      <c r="BC131" s="328"/>
      <c r="BD131" s="328"/>
      <c r="BE131" s="328" t="s">
        <v>941</v>
      </c>
      <c r="BF131" s="328"/>
      <c r="BG131" s="328"/>
      <c r="BH131" s="328"/>
      <c r="BI131" s="328"/>
      <c r="BJ131" s="328"/>
      <c r="BK131" s="328"/>
      <c r="BL131" s="328" t="s">
        <v>941</v>
      </c>
      <c r="BM131" s="328"/>
      <c r="BN131" s="328"/>
      <c r="BO131" s="328"/>
      <c r="BP131" s="328"/>
      <c r="BQ131" s="328"/>
      <c r="BR131" s="328"/>
      <c r="BS131" s="328"/>
      <c r="BT131" s="328"/>
      <c r="BU131" s="328"/>
      <c r="BV131" s="328"/>
      <c r="BW131" s="328"/>
      <c r="BX131" s="328"/>
      <c r="BY131" s="328"/>
      <c r="BZ131" s="328"/>
      <c r="CA131" s="328"/>
      <c r="CB131" s="328"/>
      <c r="CC131" s="328"/>
      <c r="CD131" s="328"/>
      <c r="CE131" s="328"/>
      <c r="CF131" s="328"/>
    </row>
    <row r="132" spans="1:84" ht="12.75" customHeight="1">
      <c r="A132" s="329" t="s">
        <v>942</v>
      </c>
      <c r="B132" s="329"/>
      <c r="C132" s="329"/>
      <c r="D132" s="329"/>
      <c r="E132" s="329"/>
      <c r="F132" s="329"/>
      <c r="G132" s="329"/>
      <c r="H132" s="329" t="s">
        <v>943</v>
      </c>
      <c r="I132" s="329"/>
      <c r="J132" s="329"/>
      <c r="K132" s="329"/>
      <c r="L132" s="329"/>
      <c r="M132" s="329"/>
      <c r="N132" s="329"/>
      <c r="O132" s="329" t="s">
        <v>944</v>
      </c>
      <c r="P132" s="329"/>
      <c r="Q132" s="329"/>
      <c r="R132" s="329"/>
      <c r="S132" s="329"/>
      <c r="T132" s="329"/>
      <c r="U132" s="329"/>
      <c r="V132" s="329" t="s">
        <v>945</v>
      </c>
      <c r="W132" s="329"/>
      <c r="X132" s="329"/>
      <c r="Y132" s="329"/>
      <c r="Z132" s="329"/>
      <c r="AA132" s="329"/>
      <c r="AB132" s="329"/>
      <c r="AC132" s="329" t="s">
        <v>946</v>
      </c>
      <c r="AD132" s="329"/>
      <c r="AE132" s="329"/>
      <c r="AF132" s="329"/>
      <c r="AG132" s="329"/>
      <c r="AH132" s="329"/>
      <c r="AI132" s="329"/>
      <c r="AJ132" s="329" t="s">
        <v>947</v>
      </c>
      <c r="AK132" s="329"/>
      <c r="AL132" s="329"/>
      <c r="AM132" s="329"/>
      <c r="AN132" s="329"/>
      <c r="AO132" s="329"/>
      <c r="AP132" s="329"/>
      <c r="AQ132" s="329" t="s">
        <v>948</v>
      </c>
      <c r="AR132" s="329"/>
      <c r="AS132" s="329"/>
      <c r="AT132" s="329"/>
      <c r="AU132" s="329"/>
      <c r="AV132" s="329"/>
      <c r="AW132" s="329"/>
      <c r="AX132" s="329" t="s">
        <v>949</v>
      </c>
      <c r="AY132" s="329"/>
      <c r="AZ132" s="329"/>
      <c r="BA132" s="329"/>
      <c r="BB132" s="329"/>
      <c r="BC132" s="329"/>
      <c r="BD132" s="329"/>
      <c r="BE132" s="329" t="s">
        <v>950</v>
      </c>
      <c r="BF132" s="329"/>
      <c r="BG132" s="329"/>
      <c r="BH132" s="329"/>
      <c r="BI132" s="329"/>
      <c r="BJ132" s="329"/>
      <c r="BK132" s="329"/>
      <c r="BL132" s="329" t="s">
        <v>951</v>
      </c>
      <c r="BM132" s="329"/>
      <c r="BN132" s="329"/>
      <c r="BO132" s="329"/>
      <c r="BP132" s="329"/>
      <c r="BQ132" s="329"/>
      <c r="BR132" s="333"/>
      <c r="BS132" s="228"/>
      <c r="BT132" s="228"/>
      <c r="BU132" s="228"/>
      <c r="BV132" s="228"/>
      <c r="BW132" s="228"/>
      <c r="BX132" s="228"/>
      <c r="BY132" s="228"/>
      <c r="BZ132" s="228"/>
      <c r="CA132" s="228"/>
      <c r="CB132" s="228"/>
      <c r="CC132" s="228"/>
      <c r="CD132" s="228"/>
      <c r="CE132" s="228"/>
      <c r="CF132" s="228"/>
    </row>
    <row r="133" spans="1:84" ht="12.75" customHeight="1">
      <c r="A133" s="277" t="s">
        <v>784</v>
      </c>
      <c r="B133" s="277" t="s">
        <v>785</v>
      </c>
      <c r="C133" s="277" t="s">
        <v>764</v>
      </c>
      <c r="D133" s="277" t="s">
        <v>765</v>
      </c>
      <c r="E133" s="330" t="s">
        <v>543</v>
      </c>
      <c r="F133" s="330"/>
      <c r="G133" s="277" t="s">
        <v>544</v>
      </c>
      <c r="H133" s="277" t="s">
        <v>784</v>
      </c>
      <c r="I133" s="277" t="s">
        <v>785</v>
      </c>
      <c r="J133" s="277" t="s">
        <v>764</v>
      </c>
      <c r="K133" s="277" t="s">
        <v>765</v>
      </c>
      <c r="L133" s="330" t="s">
        <v>543</v>
      </c>
      <c r="M133" s="330"/>
      <c r="N133" s="277" t="s">
        <v>544</v>
      </c>
      <c r="O133" s="277" t="s">
        <v>784</v>
      </c>
      <c r="P133" s="277" t="s">
        <v>785</v>
      </c>
      <c r="Q133" s="277" t="s">
        <v>764</v>
      </c>
      <c r="R133" s="277" t="s">
        <v>765</v>
      </c>
      <c r="S133" s="330" t="s">
        <v>543</v>
      </c>
      <c r="T133" s="330"/>
      <c r="U133" s="277" t="s">
        <v>544</v>
      </c>
      <c r="V133" s="277" t="s">
        <v>784</v>
      </c>
      <c r="W133" s="277" t="s">
        <v>785</v>
      </c>
      <c r="X133" s="277" t="s">
        <v>764</v>
      </c>
      <c r="Y133" s="277" t="s">
        <v>765</v>
      </c>
      <c r="Z133" s="330" t="s">
        <v>543</v>
      </c>
      <c r="AA133" s="330"/>
      <c r="AB133" s="277" t="s">
        <v>544</v>
      </c>
      <c r="AC133" s="277" t="s">
        <v>784</v>
      </c>
      <c r="AD133" s="277" t="s">
        <v>785</v>
      </c>
      <c r="AE133" s="277" t="s">
        <v>764</v>
      </c>
      <c r="AF133" s="277" t="s">
        <v>765</v>
      </c>
      <c r="AG133" s="330" t="s">
        <v>543</v>
      </c>
      <c r="AH133" s="330"/>
      <c r="AI133" s="277" t="s">
        <v>544</v>
      </c>
      <c r="AJ133" s="277" t="s">
        <v>784</v>
      </c>
      <c r="AK133" s="277" t="s">
        <v>785</v>
      </c>
      <c r="AL133" s="277" t="s">
        <v>764</v>
      </c>
      <c r="AM133" s="277" t="s">
        <v>765</v>
      </c>
      <c r="AN133" s="330" t="s">
        <v>543</v>
      </c>
      <c r="AO133" s="330"/>
      <c r="AP133" s="277" t="s">
        <v>544</v>
      </c>
      <c r="AQ133" s="277" t="s">
        <v>784</v>
      </c>
      <c r="AR133" s="277" t="s">
        <v>785</v>
      </c>
      <c r="AS133" s="277" t="s">
        <v>764</v>
      </c>
      <c r="AT133" s="277" t="s">
        <v>765</v>
      </c>
      <c r="AU133" s="330" t="s">
        <v>543</v>
      </c>
      <c r="AV133" s="330"/>
      <c r="AW133" s="277" t="s">
        <v>544</v>
      </c>
      <c r="AX133" s="277" t="s">
        <v>784</v>
      </c>
      <c r="AY133" s="277" t="s">
        <v>785</v>
      </c>
      <c r="AZ133" s="277" t="s">
        <v>764</v>
      </c>
      <c r="BA133" s="277" t="s">
        <v>765</v>
      </c>
      <c r="BB133" s="330" t="s">
        <v>543</v>
      </c>
      <c r="BC133" s="330"/>
      <c r="BD133" s="277" t="s">
        <v>544</v>
      </c>
      <c r="BE133" s="277" t="s">
        <v>784</v>
      </c>
      <c r="BF133" s="277" t="s">
        <v>785</v>
      </c>
      <c r="BG133" s="277" t="s">
        <v>764</v>
      </c>
      <c r="BH133" s="277" t="s">
        <v>765</v>
      </c>
      <c r="BI133" s="330" t="s">
        <v>543</v>
      </c>
      <c r="BJ133" s="330"/>
      <c r="BK133" s="277" t="s">
        <v>544</v>
      </c>
      <c r="BL133" s="277" t="s">
        <v>784</v>
      </c>
      <c r="BM133" s="277" t="s">
        <v>785</v>
      </c>
      <c r="BN133" s="277" t="s">
        <v>764</v>
      </c>
      <c r="BO133" s="277" t="s">
        <v>765</v>
      </c>
      <c r="BP133" s="330" t="s">
        <v>543</v>
      </c>
      <c r="BQ133" s="330"/>
      <c r="BR133" s="278" t="s">
        <v>544</v>
      </c>
      <c r="BS133" s="152"/>
      <c r="BT133" s="152"/>
      <c r="BU133" s="152"/>
      <c r="BV133" s="152"/>
      <c r="BW133" s="229"/>
      <c r="BX133" s="229"/>
      <c r="BY133" s="152"/>
      <c r="BZ133" s="152"/>
      <c r="CA133" s="152"/>
      <c r="CB133" s="152"/>
      <c r="CC133" s="152"/>
      <c r="CD133" s="229"/>
      <c r="CE133" s="229"/>
      <c r="CF133" s="152"/>
    </row>
    <row r="134" spans="1:84" ht="12.75" customHeight="1">
      <c r="A134" s="206" t="str">
        <f>Turnidomenica!A75</f>
        <v>Veterani - Girone 3</v>
      </c>
      <c r="B134" s="206">
        <f>Turnidomenica!B75</f>
        <v>23</v>
      </c>
      <c r="C134" s="206" t="str">
        <f>Turnidomenica!C75</f>
        <v>Daniel Scheen</v>
      </c>
      <c r="D134" s="206" t="str">
        <f>Turnidomenica!D75</f>
        <v>Thomas Vulpes</v>
      </c>
      <c r="E134" s="206"/>
      <c r="F134" s="206"/>
      <c r="G134" s="206" t="str">
        <f>Turnidomenica!G75</f>
        <v>Claudio Dogali</v>
      </c>
      <c r="H134" s="206" t="str">
        <f>Turnidomenica!A33</f>
        <v>Veterani - Girone 8</v>
      </c>
      <c r="I134" s="206">
        <f>Turnidomenica!B33</f>
        <v>23</v>
      </c>
      <c r="J134" s="206" t="str">
        <f>Turnidomenica!C33</f>
        <v>Patrizio Lazzaretti</v>
      </c>
      <c r="K134" s="206" t="str">
        <f>Turnidomenica!D33</f>
        <v>Michele Giudice</v>
      </c>
      <c r="L134" s="206"/>
      <c r="M134" s="206"/>
      <c r="N134" s="206" t="str">
        <f>Turnidomenica!G33</f>
        <v>Vicenç Prats</v>
      </c>
      <c r="O134" s="206" t="str">
        <f>Turnidomenica!A159</f>
        <v>Veterani - Girone 3</v>
      </c>
      <c r="P134" s="206">
        <f>Turnidomenica!B159</f>
        <v>23</v>
      </c>
      <c r="Q134" s="206" t="str">
        <f>Turnidomenica!C159</f>
        <v>Daniel Scheen</v>
      </c>
      <c r="R134" s="206" t="str">
        <f>Turnidomenica!D159</f>
        <v>Gianfranco Mastrantuono</v>
      </c>
      <c r="S134" s="206"/>
      <c r="T134" s="206"/>
      <c r="U134" s="206" t="str">
        <f>Turnidomenica!G159</f>
        <v>Mario Corradi</v>
      </c>
      <c r="V134" s="206" t="str">
        <f>Turnidomenica!A117</f>
        <v>Veterani - Girone 8</v>
      </c>
      <c r="W134" s="206">
        <f>Turnidomenica!B117</f>
        <v>23</v>
      </c>
      <c r="X134" s="206" t="str">
        <f>Turnidomenica!C117</f>
        <v>Patrizio Lazzaretti</v>
      </c>
      <c r="Y134" s="206" t="str">
        <f>Turnidomenica!D117</f>
        <v>Luis Felipe Mendez</v>
      </c>
      <c r="Z134" s="206"/>
      <c r="AA134" s="206"/>
      <c r="AB134" s="206" t="str">
        <f>Turnidomenica!G117</f>
        <v>Antonio Montaño</v>
      </c>
      <c r="AC134" s="206" t="str">
        <f>Turnidomenica!A243</f>
        <v>Veterani - Girone 3</v>
      </c>
      <c r="AD134" s="206">
        <f>Turnidomenica!B243</f>
        <v>23</v>
      </c>
      <c r="AE134" s="206" t="str">
        <f>Turnidomenica!C243</f>
        <v>Daniel Scheen</v>
      </c>
      <c r="AF134" s="206" t="str">
        <f>Turnidomenica!D243</f>
        <v>Massimo Conti</v>
      </c>
      <c r="AG134" s="206"/>
      <c r="AH134" s="206"/>
      <c r="AI134" s="206" t="str">
        <f>Turnidomenica!G243</f>
        <v>Lucio Canicchio</v>
      </c>
      <c r="AJ134" s="206" t="str">
        <f>Turnidomenica!A201</f>
        <v>Veterani - Girone 8</v>
      </c>
      <c r="AK134" s="206">
        <f>Turnidomenica!B201</f>
        <v>23</v>
      </c>
      <c r="AL134" s="206" t="str">
        <f>Turnidomenica!C201</f>
        <v>Patrizio Lazzaretti</v>
      </c>
      <c r="AM134" s="206" t="str">
        <f>Turnidomenica!D201</f>
        <v>Francesco Riccobene</v>
      </c>
      <c r="AN134" s="206"/>
      <c r="AO134" s="206"/>
      <c r="AP134" s="206" t="str">
        <f>Turnidomenica!G201</f>
        <v>Jason Pisani</v>
      </c>
      <c r="AQ134" s="206" t="str">
        <f>Turnidomenica!A285</f>
        <v>Veterani - Barr. Cons.</v>
      </c>
      <c r="AR134" s="206">
        <f>Turnidomenica!B285</f>
        <v>23</v>
      </c>
      <c r="AS134" s="206" t="str">
        <f>Turnidomenica!C285</f>
        <v>Thomas Vulpes</v>
      </c>
      <c r="AT134" s="206" t="str">
        <f>Turnidomenica!D285</f>
        <v>Andres Jung Senior</v>
      </c>
      <c r="AU134" s="206"/>
      <c r="AV134" s="206"/>
      <c r="AW134" s="206" t="str">
        <f>Turnidomenica!G285</f>
        <v>Antonio Montaño</v>
      </c>
      <c r="AX134" s="206" t="str">
        <f>Turnidomenica!A325</f>
        <v>Veterani - Barrages</v>
      </c>
      <c r="AY134" s="206">
        <f>Turnidomenica!B325</f>
        <v>23</v>
      </c>
      <c r="AZ134" s="206" t="str">
        <f>Turnidomenica!C325</f>
        <v>Gianfranco Mastrantuono</v>
      </c>
      <c r="BA134" s="206" t="str">
        <f>Turnidomenica!D325</f>
        <v>Mario Camilleri</v>
      </c>
      <c r="BB134" s="206"/>
      <c r="BC134" s="206"/>
      <c r="BD134" s="206" t="str">
        <f>Turnidomenica!G325</f>
        <v>Titi Giaux</v>
      </c>
      <c r="BE134" s="206" t="str">
        <f>Turnidomenica!A367</f>
        <v>Veterani - 1/8 di finale</v>
      </c>
      <c r="BF134" s="206">
        <f>Turnidomenica!B367</f>
        <v>23</v>
      </c>
      <c r="BG134" s="206" t="str">
        <f>Turnidomenica!C367</f>
        <v>David Busch</v>
      </c>
      <c r="BH134" s="206" t="str">
        <f>Turnidomenica!D367</f>
        <v>Claudio Dogali</v>
      </c>
      <c r="BI134" s="206"/>
      <c r="BJ134" s="206"/>
      <c r="BK134" s="206" t="str">
        <f>Turnidomenica!G367</f>
        <v>Matteo Ciccarelli</v>
      </c>
      <c r="BL134" s="206" t="e">
        <f>Turnidomenica!#REF!</f>
        <v>#REF!</v>
      </c>
      <c r="BM134" s="206" t="e">
        <f>Turnidomenica!#REF!</f>
        <v>#REF!</v>
      </c>
      <c r="BN134" s="206" t="e">
        <f>Turnidomenica!#REF!</f>
        <v>#REF!</v>
      </c>
      <c r="BO134" s="206" t="e">
        <f>Turnidomenica!#REF!</f>
        <v>#REF!</v>
      </c>
      <c r="BP134" s="206" t="e">
        <f>Turnidomenica!#REF!</f>
        <v>#REF!</v>
      </c>
      <c r="BQ134" s="206" t="e">
        <f>Turnidomenica!#REF!</f>
        <v>#REF!</v>
      </c>
      <c r="BR134" s="206" t="e">
        <f>Turnidomenica!#REF!</f>
        <v>#REF!</v>
      </c>
      <c r="BS134" s="143"/>
      <c r="BT134" s="143"/>
      <c r="BU134" s="143"/>
      <c r="BV134" s="143"/>
      <c r="BW134" s="143"/>
      <c r="BX134" s="143"/>
      <c r="BY134" s="143"/>
      <c r="BZ134" s="143"/>
      <c r="CA134" s="143"/>
      <c r="CB134" s="143"/>
      <c r="CC134" s="143"/>
      <c r="CD134" s="143"/>
      <c r="CE134" s="143"/>
      <c r="CF134" s="143"/>
    </row>
    <row r="135" spans="1:84" ht="12.75" customHeight="1">
      <c r="A135" s="133"/>
      <c r="B135" s="133"/>
      <c r="C135" s="143"/>
      <c r="D135" s="209" t="s">
        <v>954</v>
      </c>
      <c r="E135" s="210"/>
      <c r="F135" s="210"/>
      <c r="G135" s="205" t="s">
        <v>955</v>
      </c>
      <c r="H135" s="133"/>
      <c r="I135" s="133"/>
      <c r="J135" s="143"/>
      <c r="K135" s="209" t="s">
        <v>954</v>
      </c>
      <c r="L135" s="210"/>
      <c r="M135" s="210"/>
      <c r="N135" s="205" t="s">
        <v>955</v>
      </c>
      <c r="O135" s="133"/>
      <c r="P135" s="133"/>
      <c r="Q135" s="143"/>
      <c r="R135" s="209" t="s">
        <v>954</v>
      </c>
      <c r="S135" s="210"/>
      <c r="T135" s="210"/>
      <c r="U135" s="205" t="s">
        <v>955</v>
      </c>
      <c r="V135" s="133"/>
      <c r="W135" s="133"/>
      <c r="X135" s="143"/>
      <c r="Y135" s="209" t="s">
        <v>954</v>
      </c>
      <c r="Z135" s="210"/>
      <c r="AA135" s="210"/>
      <c r="AB135" s="205" t="s">
        <v>955</v>
      </c>
      <c r="AC135" s="133"/>
      <c r="AD135" s="133"/>
      <c r="AE135" s="143"/>
      <c r="AF135" s="209" t="s">
        <v>954</v>
      </c>
      <c r="AG135" s="210"/>
      <c r="AH135" s="210"/>
      <c r="AI135" s="205" t="s">
        <v>955</v>
      </c>
      <c r="AJ135" s="133"/>
      <c r="AK135" s="133"/>
      <c r="AL135" s="143"/>
      <c r="AM135" s="209" t="s">
        <v>954</v>
      </c>
      <c r="AN135" s="210"/>
      <c r="AO135" s="210"/>
      <c r="AP135" s="205" t="s">
        <v>955</v>
      </c>
      <c r="AQ135" s="133"/>
      <c r="AR135" s="133"/>
      <c r="AS135" s="143"/>
      <c r="AT135" s="209" t="s">
        <v>954</v>
      </c>
      <c r="AU135" s="210"/>
      <c r="AV135" s="210"/>
      <c r="AW135" s="205" t="s">
        <v>955</v>
      </c>
      <c r="AX135" s="133"/>
      <c r="AY135" s="133"/>
      <c r="AZ135" s="143"/>
      <c r="BA135" s="209" t="s">
        <v>954</v>
      </c>
      <c r="BB135" s="210"/>
      <c r="BC135" s="210"/>
      <c r="BD135" s="205" t="s">
        <v>955</v>
      </c>
      <c r="BE135" s="133"/>
      <c r="BF135" s="133"/>
      <c r="BG135" s="143"/>
      <c r="BH135" s="209" t="s">
        <v>954</v>
      </c>
      <c r="BI135" s="210"/>
      <c r="BJ135" s="210"/>
      <c r="BK135" s="205" t="s">
        <v>955</v>
      </c>
      <c r="BL135" s="133"/>
      <c r="BM135" s="133"/>
      <c r="BN135" s="143"/>
      <c r="BO135" s="209" t="s">
        <v>954</v>
      </c>
      <c r="BP135" s="210"/>
      <c r="BQ135" s="210"/>
      <c r="BR135" s="205" t="s">
        <v>955</v>
      </c>
      <c r="BS135" s="143"/>
      <c r="BT135" s="143"/>
      <c r="BU135" s="143"/>
      <c r="BV135" s="225"/>
      <c r="BW135" s="143"/>
      <c r="BX135" s="143"/>
      <c r="BY135" s="205"/>
      <c r="BZ135" s="143"/>
      <c r="CA135" s="143"/>
      <c r="CB135" s="143"/>
      <c r="CC135" s="225"/>
      <c r="CD135" s="143"/>
      <c r="CE135" s="143"/>
      <c r="CF135" s="205"/>
    </row>
    <row r="136" spans="1:84" ht="12.75" customHeight="1">
      <c r="A136" s="133"/>
      <c r="B136" s="133"/>
      <c r="C136" s="143"/>
      <c r="D136" s="143"/>
      <c r="E136" s="133"/>
      <c r="F136" s="133"/>
      <c r="G136" s="143"/>
      <c r="H136" s="133"/>
      <c r="I136" s="133"/>
      <c r="J136" s="143"/>
      <c r="K136" s="143"/>
      <c r="L136" s="133"/>
      <c r="M136" s="133"/>
      <c r="N136" s="143"/>
      <c r="O136" s="133"/>
      <c r="P136" s="133"/>
      <c r="Q136" s="143"/>
      <c r="R136" s="143"/>
      <c r="S136" s="133"/>
      <c r="T136" s="133"/>
      <c r="U136" s="143"/>
      <c r="V136" s="133"/>
      <c r="W136" s="133"/>
      <c r="X136" s="143"/>
      <c r="Y136" s="143"/>
      <c r="Z136" s="133"/>
      <c r="AA136" s="133"/>
      <c r="AB136" s="143"/>
      <c r="AC136" s="133"/>
      <c r="AD136" s="133"/>
      <c r="AE136" s="143"/>
      <c r="AF136" s="143"/>
      <c r="AG136" s="133"/>
      <c r="AH136" s="133"/>
      <c r="AI136" s="143"/>
      <c r="AJ136" s="133"/>
      <c r="AK136" s="133"/>
      <c r="AL136" s="143"/>
      <c r="AM136" s="143"/>
      <c r="AN136" s="133"/>
      <c r="AO136" s="133"/>
      <c r="AP136" s="143"/>
      <c r="AQ136" s="133"/>
      <c r="AR136" s="133"/>
      <c r="AS136" s="143"/>
      <c r="AT136" s="143"/>
      <c r="AU136" s="133"/>
      <c r="AV136" s="133"/>
      <c r="AW136" s="143"/>
      <c r="AX136" s="133"/>
      <c r="AY136" s="133"/>
      <c r="AZ136" s="143"/>
      <c r="BA136" s="143"/>
      <c r="BB136" s="133"/>
      <c r="BC136" s="133"/>
      <c r="BD136" s="143"/>
      <c r="BE136" s="133"/>
      <c r="BF136" s="133"/>
      <c r="BG136" s="143"/>
      <c r="BH136" s="143"/>
      <c r="BI136" s="133"/>
      <c r="BJ136" s="133"/>
      <c r="BK136" s="143"/>
      <c r="BL136" s="133"/>
      <c r="BM136" s="133"/>
      <c r="BN136" s="143"/>
      <c r="BO136" s="143"/>
      <c r="BP136" s="133"/>
      <c r="BQ136" s="133"/>
      <c r="BR136" s="143"/>
      <c r="BS136" s="143"/>
      <c r="BT136" s="143"/>
      <c r="BU136" s="143"/>
      <c r="BV136" s="143"/>
      <c r="BW136" s="143"/>
      <c r="BX136" s="143"/>
      <c r="BY136" s="143"/>
      <c r="BZ136" s="226"/>
      <c r="CA136" s="226"/>
      <c r="CB136" s="226"/>
      <c r="CC136" s="226"/>
      <c r="CD136" s="226"/>
      <c r="CE136" s="226"/>
      <c r="CF136" s="226"/>
    </row>
    <row r="137" spans="1:84" ht="12.75" customHeight="1">
      <c r="A137" s="328" t="s">
        <v>956</v>
      </c>
      <c r="B137" s="328"/>
      <c r="C137" s="328"/>
      <c r="D137" s="328"/>
      <c r="E137" s="328"/>
      <c r="F137" s="328"/>
      <c r="G137" s="328"/>
      <c r="H137" s="328" t="s">
        <v>956</v>
      </c>
      <c r="I137" s="328"/>
      <c r="J137" s="328"/>
      <c r="K137" s="328"/>
      <c r="L137" s="328"/>
      <c r="M137" s="328"/>
      <c r="N137" s="328"/>
      <c r="O137" s="328" t="s">
        <v>956</v>
      </c>
      <c r="P137" s="328"/>
      <c r="Q137" s="328"/>
      <c r="R137" s="328"/>
      <c r="S137" s="328"/>
      <c r="T137" s="328"/>
      <c r="U137" s="328"/>
      <c r="V137" s="328" t="s">
        <v>956</v>
      </c>
      <c r="W137" s="328"/>
      <c r="X137" s="328"/>
      <c r="Y137" s="328"/>
      <c r="Z137" s="328"/>
      <c r="AA137" s="328"/>
      <c r="AB137" s="328"/>
      <c r="AC137" s="328" t="s">
        <v>956</v>
      </c>
      <c r="AD137" s="328"/>
      <c r="AE137" s="328"/>
      <c r="AF137" s="328"/>
      <c r="AG137" s="328"/>
      <c r="AH137" s="328"/>
      <c r="AI137" s="328"/>
      <c r="AJ137" s="328" t="s">
        <v>956</v>
      </c>
      <c r="AK137" s="328"/>
      <c r="AL137" s="328"/>
      <c r="AM137" s="328"/>
      <c r="AN137" s="328"/>
      <c r="AO137" s="328"/>
      <c r="AP137" s="328"/>
      <c r="AQ137" s="328" t="s">
        <v>956</v>
      </c>
      <c r="AR137" s="328"/>
      <c r="AS137" s="328"/>
      <c r="AT137" s="328"/>
      <c r="AU137" s="328"/>
      <c r="AV137" s="328"/>
      <c r="AW137" s="328"/>
      <c r="AX137" s="328" t="s">
        <v>956</v>
      </c>
      <c r="AY137" s="328"/>
      <c r="AZ137" s="328"/>
      <c r="BA137" s="328"/>
      <c r="BB137" s="328"/>
      <c r="BC137" s="328"/>
      <c r="BD137" s="328"/>
      <c r="BE137" s="328" t="s">
        <v>956</v>
      </c>
      <c r="BF137" s="328"/>
      <c r="BG137" s="328"/>
      <c r="BH137" s="328"/>
      <c r="BI137" s="328"/>
      <c r="BJ137" s="328"/>
      <c r="BK137" s="328"/>
      <c r="BL137" s="328" t="s">
        <v>956</v>
      </c>
      <c r="BM137" s="328"/>
      <c r="BN137" s="328"/>
      <c r="BO137" s="328"/>
      <c r="BP137" s="328"/>
      <c r="BQ137" s="328"/>
      <c r="BR137" s="328"/>
      <c r="BS137" s="227"/>
      <c r="BT137" s="227"/>
      <c r="BU137" s="227"/>
      <c r="BV137" s="227"/>
      <c r="BW137" s="227"/>
      <c r="BX137" s="227"/>
      <c r="BY137" s="227"/>
      <c r="BZ137" s="227"/>
      <c r="CA137" s="227"/>
      <c r="CB137" s="227"/>
      <c r="CC137" s="227"/>
      <c r="CD137" s="227"/>
      <c r="CE137" s="227"/>
      <c r="CF137" s="227"/>
    </row>
    <row r="138" spans="1:84" ht="12.75" customHeight="1">
      <c r="A138" s="329" t="s">
        <v>942</v>
      </c>
      <c r="B138" s="329"/>
      <c r="C138" s="329"/>
      <c r="D138" s="329"/>
      <c r="E138" s="329"/>
      <c r="F138" s="329"/>
      <c r="G138" s="329"/>
      <c r="H138" s="329" t="s">
        <v>943</v>
      </c>
      <c r="I138" s="329"/>
      <c r="J138" s="329"/>
      <c r="K138" s="329"/>
      <c r="L138" s="329"/>
      <c r="M138" s="329"/>
      <c r="N138" s="329"/>
      <c r="O138" s="329" t="s">
        <v>944</v>
      </c>
      <c r="P138" s="329"/>
      <c r="Q138" s="329"/>
      <c r="R138" s="329"/>
      <c r="S138" s="329"/>
      <c r="T138" s="329"/>
      <c r="U138" s="329"/>
      <c r="V138" s="329" t="s">
        <v>945</v>
      </c>
      <c r="W138" s="329"/>
      <c r="X138" s="329"/>
      <c r="Y138" s="329"/>
      <c r="Z138" s="329"/>
      <c r="AA138" s="329"/>
      <c r="AB138" s="329"/>
      <c r="AC138" s="329" t="s">
        <v>946</v>
      </c>
      <c r="AD138" s="329"/>
      <c r="AE138" s="329"/>
      <c r="AF138" s="329"/>
      <c r="AG138" s="329"/>
      <c r="AH138" s="329"/>
      <c r="AI138" s="329"/>
      <c r="AJ138" s="329" t="s">
        <v>947</v>
      </c>
      <c r="AK138" s="329"/>
      <c r="AL138" s="329"/>
      <c r="AM138" s="329"/>
      <c r="AN138" s="329"/>
      <c r="AO138" s="329"/>
      <c r="AP138" s="329"/>
      <c r="AQ138" s="329" t="s">
        <v>948</v>
      </c>
      <c r="AR138" s="329"/>
      <c r="AS138" s="329"/>
      <c r="AT138" s="329"/>
      <c r="AU138" s="329"/>
      <c r="AV138" s="329"/>
      <c r="AW138" s="329"/>
      <c r="AX138" s="329" t="s">
        <v>949</v>
      </c>
      <c r="AY138" s="329"/>
      <c r="AZ138" s="329"/>
      <c r="BA138" s="329"/>
      <c r="BB138" s="329"/>
      <c r="BC138" s="329"/>
      <c r="BD138" s="329"/>
      <c r="BE138" s="329" t="s">
        <v>950</v>
      </c>
      <c r="BF138" s="329"/>
      <c r="BG138" s="329"/>
      <c r="BH138" s="329"/>
      <c r="BI138" s="329"/>
      <c r="BJ138" s="329"/>
      <c r="BK138" s="329"/>
      <c r="BL138" s="329" t="s">
        <v>951</v>
      </c>
      <c r="BM138" s="329"/>
      <c r="BN138" s="329"/>
      <c r="BO138" s="329"/>
      <c r="BP138" s="329"/>
      <c r="BQ138" s="329"/>
      <c r="BR138" s="333"/>
      <c r="BS138" s="228"/>
      <c r="BT138" s="228"/>
      <c r="BU138" s="228"/>
      <c r="BV138" s="228"/>
      <c r="BW138" s="228"/>
      <c r="BX138" s="228"/>
      <c r="BY138" s="228"/>
      <c r="BZ138" s="228"/>
      <c r="CA138" s="228"/>
      <c r="CB138" s="228"/>
      <c r="CC138" s="228"/>
      <c r="CD138" s="228"/>
      <c r="CE138" s="228"/>
      <c r="CF138" s="228"/>
    </row>
    <row r="139" spans="1:84" ht="12.75" customHeight="1">
      <c r="A139" s="277" t="s">
        <v>784</v>
      </c>
      <c r="B139" s="277" t="s">
        <v>785</v>
      </c>
      <c r="C139" s="277" t="s">
        <v>764</v>
      </c>
      <c r="D139" s="277" t="s">
        <v>765</v>
      </c>
      <c r="E139" s="330" t="s">
        <v>543</v>
      </c>
      <c r="F139" s="330"/>
      <c r="G139" s="277" t="s">
        <v>544</v>
      </c>
      <c r="H139" s="277" t="s">
        <v>784</v>
      </c>
      <c r="I139" s="277" t="s">
        <v>785</v>
      </c>
      <c r="J139" s="277" t="s">
        <v>764</v>
      </c>
      <c r="K139" s="277" t="s">
        <v>765</v>
      </c>
      <c r="L139" s="330" t="s">
        <v>543</v>
      </c>
      <c r="M139" s="330"/>
      <c r="N139" s="277" t="s">
        <v>544</v>
      </c>
      <c r="O139" s="277" t="s">
        <v>784</v>
      </c>
      <c r="P139" s="277" t="s">
        <v>785</v>
      </c>
      <c r="Q139" s="277" t="s">
        <v>764</v>
      </c>
      <c r="R139" s="277" t="s">
        <v>765</v>
      </c>
      <c r="S139" s="330" t="s">
        <v>543</v>
      </c>
      <c r="T139" s="330"/>
      <c r="U139" s="277" t="s">
        <v>544</v>
      </c>
      <c r="V139" s="277" t="s">
        <v>784</v>
      </c>
      <c r="W139" s="277" t="s">
        <v>785</v>
      </c>
      <c r="X139" s="277" t="s">
        <v>764</v>
      </c>
      <c r="Y139" s="277" t="s">
        <v>765</v>
      </c>
      <c r="Z139" s="330" t="s">
        <v>543</v>
      </c>
      <c r="AA139" s="330"/>
      <c r="AB139" s="277" t="s">
        <v>544</v>
      </c>
      <c r="AC139" s="277" t="s">
        <v>784</v>
      </c>
      <c r="AD139" s="277" t="s">
        <v>785</v>
      </c>
      <c r="AE139" s="277" t="s">
        <v>764</v>
      </c>
      <c r="AF139" s="277" t="s">
        <v>765</v>
      </c>
      <c r="AG139" s="330" t="s">
        <v>543</v>
      </c>
      <c r="AH139" s="330"/>
      <c r="AI139" s="277" t="s">
        <v>544</v>
      </c>
      <c r="AJ139" s="277" t="s">
        <v>784</v>
      </c>
      <c r="AK139" s="277" t="s">
        <v>785</v>
      </c>
      <c r="AL139" s="277" t="s">
        <v>764</v>
      </c>
      <c r="AM139" s="277" t="s">
        <v>765</v>
      </c>
      <c r="AN139" s="330" t="s">
        <v>543</v>
      </c>
      <c r="AO139" s="330"/>
      <c r="AP139" s="277" t="s">
        <v>544</v>
      </c>
      <c r="AQ139" s="277" t="s">
        <v>784</v>
      </c>
      <c r="AR139" s="277" t="s">
        <v>785</v>
      </c>
      <c r="AS139" s="277" t="s">
        <v>764</v>
      </c>
      <c r="AT139" s="277" t="s">
        <v>765</v>
      </c>
      <c r="AU139" s="330" t="s">
        <v>543</v>
      </c>
      <c r="AV139" s="330"/>
      <c r="AW139" s="277" t="s">
        <v>544</v>
      </c>
      <c r="AX139" s="277" t="s">
        <v>784</v>
      </c>
      <c r="AY139" s="277" t="s">
        <v>785</v>
      </c>
      <c r="AZ139" s="277" t="s">
        <v>764</v>
      </c>
      <c r="BA139" s="277" t="s">
        <v>765</v>
      </c>
      <c r="BB139" s="330" t="s">
        <v>543</v>
      </c>
      <c r="BC139" s="330"/>
      <c r="BD139" s="277" t="s">
        <v>544</v>
      </c>
      <c r="BE139" s="277" t="s">
        <v>784</v>
      </c>
      <c r="BF139" s="277" t="s">
        <v>785</v>
      </c>
      <c r="BG139" s="277" t="s">
        <v>764</v>
      </c>
      <c r="BH139" s="277" t="s">
        <v>765</v>
      </c>
      <c r="BI139" s="330" t="s">
        <v>543</v>
      </c>
      <c r="BJ139" s="330"/>
      <c r="BK139" s="277" t="s">
        <v>544</v>
      </c>
      <c r="BL139" s="277" t="s">
        <v>784</v>
      </c>
      <c r="BM139" s="277" t="s">
        <v>785</v>
      </c>
      <c r="BN139" s="277" t="s">
        <v>764</v>
      </c>
      <c r="BO139" s="277" t="s">
        <v>765</v>
      </c>
      <c r="BP139" s="330" t="s">
        <v>543</v>
      </c>
      <c r="BQ139" s="330"/>
      <c r="BR139" s="278" t="s">
        <v>544</v>
      </c>
      <c r="BS139" s="152"/>
      <c r="BT139" s="152"/>
      <c r="BU139" s="152"/>
      <c r="BV139" s="152"/>
      <c r="BW139" s="229"/>
      <c r="BX139" s="229"/>
      <c r="BY139" s="152"/>
      <c r="BZ139" s="152"/>
      <c r="CA139" s="152"/>
      <c r="CB139" s="152"/>
      <c r="CC139" s="152"/>
      <c r="CD139" s="229"/>
      <c r="CE139" s="229"/>
      <c r="CF139" s="152"/>
    </row>
    <row r="140" spans="1:84" ht="12.75" customHeight="1">
      <c r="A140" s="206" t="str">
        <f>Turnidomenica!A76</f>
        <v>Veterani - Girone 3</v>
      </c>
      <c r="B140" s="206">
        <f>Turnidomenica!B76</f>
        <v>24</v>
      </c>
      <c r="C140" s="206" t="str">
        <f>Turnidomenica!C76</f>
        <v>Gianfranco Mastrantuono</v>
      </c>
      <c r="D140" s="206" t="str">
        <f>Turnidomenica!D76</f>
        <v>Massimo Conti</v>
      </c>
      <c r="E140" s="206"/>
      <c r="F140" s="206"/>
      <c r="G140" s="206" t="str">
        <f>Turnidomenica!G76</f>
        <v>Mario Camilleri</v>
      </c>
      <c r="H140" s="206" t="str">
        <f>Turnidomenica!A34</f>
        <v>Veterani - Girone 8</v>
      </c>
      <c r="I140" s="206">
        <f>Turnidomenica!B34</f>
        <v>24</v>
      </c>
      <c r="J140" s="206" t="str">
        <f>Turnidomenica!C34</f>
        <v>Luis Felipe Mendez</v>
      </c>
      <c r="K140" s="206" t="str">
        <f>Turnidomenica!D34</f>
        <v>Francesco Riccobene</v>
      </c>
      <c r="L140" s="206"/>
      <c r="M140" s="206"/>
      <c r="N140" s="206" t="str">
        <f>Turnidomenica!G34</f>
        <v>Eric Naszalyi</v>
      </c>
      <c r="O140" s="206" t="str">
        <f>Turnidomenica!A160</f>
        <v>Veterani - Girone 3</v>
      </c>
      <c r="P140" s="206">
        <f>Turnidomenica!B160</f>
        <v>24</v>
      </c>
      <c r="Q140" s="206" t="str">
        <f>Turnidomenica!C160</f>
        <v>Thomas Vulpes</v>
      </c>
      <c r="R140" s="206" t="str">
        <f>Turnidomenica!D160</f>
        <v>Massimo Conti</v>
      </c>
      <c r="S140" s="206"/>
      <c r="T140" s="206"/>
      <c r="U140" s="206" t="str">
        <f>Turnidomenica!G160</f>
        <v>David Busch</v>
      </c>
      <c r="V140" s="206" t="str">
        <f>Turnidomenica!A118</f>
        <v>Veterani - Girone 8</v>
      </c>
      <c r="W140" s="206">
        <f>Turnidomenica!B118</f>
        <v>24</v>
      </c>
      <c r="X140" s="206" t="str">
        <f>Turnidomenica!C118</f>
        <v>Michele Giudice</v>
      </c>
      <c r="Y140" s="206" t="str">
        <f>Turnidomenica!D118</f>
        <v>Francesco Riccobene</v>
      </c>
      <c r="Z140" s="206"/>
      <c r="AA140" s="206"/>
      <c r="AB140" s="206" t="str">
        <f>Turnidomenica!G118</f>
        <v>Karl-Heinz Haider</v>
      </c>
      <c r="AC140" s="206" t="str">
        <f>Turnidomenica!A244</f>
        <v>Veterani - Girone 3</v>
      </c>
      <c r="AD140" s="206">
        <f>Turnidomenica!B244</f>
        <v>24</v>
      </c>
      <c r="AE140" s="206" t="str">
        <f>Turnidomenica!C244</f>
        <v>Gianfranco Mastrantuono</v>
      </c>
      <c r="AF140" s="206" t="str">
        <f>Turnidomenica!D244</f>
        <v>Thomas Vulpes</v>
      </c>
      <c r="AG140" s="206"/>
      <c r="AH140" s="206"/>
      <c r="AI140" s="206" t="str">
        <f>Turnidomenica!G244</f>
        <v>Thierry Vivron</v>
      </c>
      <c r="AJ140" s="206" t="str">
        <f>Turnidomenica!A202</f>
        <v>Veterani - Girone 8</v>
      </c>
      <c r="AK140" s="206">
        <f>Turnidomenica!B202</f>
        <v>24</v>
      </c>
      <c r="AL140" s="206" t="str">
        <f>Turnidomenica!C202</f>
        <v>Luis Felipe Mendez</v>
      </c>
      <c r="AM140" s="206" t="str">
        <f>Turnidomenica!D202</f>
        <v>Michele Giudice</v>
      </c>
      <c r="AN140" s="206"/>
      <c r="AO140" s="206"/>
      <c r="AP140" s="206" t="str">
        <f>Turnidomenica!G202</f>
        <v>Ferran Coll</v>
      </c>
      <c r="AQ140" s="206" t="str">
        <f>Turnidomenica!A286</f>
        <v>Veterani - Barr. Cons.</v>
      </c>
      <c r="AR140" s="206">
        <f>Turnidomenica!B286</f>
        <v>24</v>
      </c>
      <c r="AS140" s="206" t="str">
        <f>Turnidomenica!C286</f>
        <v>Giorgio Manfioletti</v>
      </c>
      <c r="AT140" s="206" t="str">
        <f>Turnidomenica!D286</f>
        <v>Klaus Fritz</v>
      </c>
      <c r="AU140" s="206"/>
      <c r="AV140" s="206"/>
      <c r="AW140" s="206" t="str">
        <f>Turnidomenica!G286</f>
        <v>Karl-Heinz Haider</v>
      </c>
      <c r="AX140" s="206" t="str">
        <f>Turnidomenica!A326</f>
        <v>Veterani - Barrages</v>
      </c>
      <c r="AY140" s="206">
        <f>Turnidomenica!B326</f>
        <v>24</v>
      </c>
      <c r="AZ140" s="206" t="str">
        <f>Turnidomenica!C326</f>
        <v>Massimiliano Schiavone</v>
      </c>
      <c r="BA140" s="206" t="str">
        <f>Turnidomenica!D326</f>
        <v>Joseph Mifsud</v>
      </c>
      <c r="BB140" s="206"/>
      <c r="BC140" s="206"/>
      <c r="BD140" s="206" t="str">
        <f>Turnidomenica!G326</f>
        <v>David Busch</v>
      </c>
      <c r="BE140" s="206" t="str">
        <f>Turnidomenica!A368</f>
        <v>Veterani - 1/8 di finale</v>
      </c>
      <c r="BF140" s="206">
        <f>Turnidomenica!B368</f>
        <v>24</v>
      </c>
      <c r="BG140" s="206" t="str">
        <f>Turnidomenica!C368</f>
        <v>Gianfranco Calonico</v>
      </c>
      <c r="BH140" s="206" t="str">
        <f>Turnidomenica!D368</f>
        <v>Luis D. Lòpez</v>
      </c>
      <c r="BI140" s="206"/>
      <c r="BJ140" s="206"/>
      <c r="BK140" s="206" t="str">
        <f>Turnidomenica!G368</f>
        <v>Gerardo Patruno</v>
      </c>
      <c r="BL140" s="206" t="e">
        <f>Turnidomenica!#REF!</f>
        <v>#REF!</v>
      </c>
      <c r="BM140" s="206" t="e">
        <f>Turnidomenica!#REF!</f>
        <v>#REF!</v>
      </c>
      <c r="BN140" s="206" t="e">
        <f>Turnidomenica!#REF!</f>
        <v>#REF!</v>
      </c>
      <c r="BO140" s="206" t="e">
        <f>Turnidomenica!#REF!</f>
        <v>#REF!</v>
      </c>
      <c r="BP140" s="206"/>
      <c r="BQ140" s="206"/>
      <c r="BR140" s="224" t="e">
        <f>Turnidomenica!#REF!</f>
        <v>#REF!</v>
      </c>
      <c r="BS140" s="143"/>
      <c r="BT140" s="143"/>
      <c r="BU140" s="143"/>
      <c r="BV140" s="143"/>
      <c r="BW140" s="143"/>
      <c r="BX140" s="143"/>
      <c r="BY140" s="143"/>
      <c r="BZ140" s="143"/>
      <c r="CA140" s="143"/>
      <c r="CB140" s="143"/>
      <c r="CC140" s="143"/>
      <c r="CD140" s="143"/>
      <c r="CE140" s="143"/>
      <c r="CF140" s="143"/>
    </row>
    <row r="141" spans="1:84" ht="12.75" customHeight="1">
      <c r="A141" s="133"/>
      <c r="B141" s="133"/>
      <c r="C141" s="143"/>
      <c r="D141" s="209" t="s">
        <v>954</v>
      </c>
      <c r="E141" s="210"/>
      <c r="F141" s="210"/>
      <c r="G141" s="205" t="s">
        <v>955</v>
      </c>
      <c r="H141" s="133"/>
      <c r="I141" s="133"/>
      <c r="J141" s="143"/>
      <c r="K141" s="209" t="s">
        <v>954</v>
      </c>
      <c r="L141" s="210"/>
      <c r="M141" s="210"/>
      <c r="N141" s="205" t="s">
        <v>955</v>
      </c>
      <c r="O141" s="133"/>
      <c r="P141" s="133"/>
      <c r="Q141" s="143"/>
      <c r="R141" s="209" t="s">
        <v>954</v>
      </c>
      <c r="S141" s="210"/>
      <c r="T141" s="210"/>
      <c r="U141" s="205" t="s">
        <v>955</v>
      </c>
      <c r="V141" s="133"/>
      <c r="W141" s="133"/>
      <c r="X141" s="143"/>
      <c r="Y141" s="209" t="s">
        <v>954</v>
      </c>
      <c r="Z141" s="210"/>
      <c r="AA141" s="210"/>
      <c r="AB141" s="205" t="s">
        <v>955</v>
      </c>
      <c r="AC141" s="133"/>
      <c r="AD141" s="133"/>
      <c r="AE141" s="143"/>
      <c r="AF141" s="209" t="s">
        <v>954</v>
      </c>
      <c r="AG141" s="210"/>
      <c r="AH141" s="210"/>
      <c r="AI141" s="205" t="s">
        <v>955</v>
      </c>
      <c r="AJ141" s="133"/>
      <c r="AK141" s="133"/>
      <c r="AL141" s="143"/>
      <c r="AM141" s="209" t="s">
        <v>954</v>
      </c>
      <c r="AN141" s="210"/>
      <c r="AO141" s="210"/>
      <c r="AP141" s="205" t="s">
        <v>955</v>
      </c>
      <c r="AQ141" s="133"/>
      <c r="AR141" s="133"/>
      <c r="AS141" s="143"/>
      <c r="AT141" s="209" t="s">
        <v>954</v>
      </c>
      <c r="AU141" s="210"/>
      <c r="AV141" s="210"/>
      <c r="AW141" s="205" t="s">
        <v>955</v>
      </c>
      <c r="AX141" s="133"/>
      <c r="AY141" s="133"/>
      <c r="AZ141" s="143"/>
      <c r="BA141" s="209" t="s">
        <v>954</v>
      </c>
      <c r="BB141" s="210"/>
      <c r="BC141" s="210"/>
      <c r="BD141" s="205" t="s">
        <v>955</v>
      </c>
      <c r="BE141" s="133"/>
      <c r="BF141" s="133"/>
      <c r="BG141" s="143"/>
      <c r="BH141" s="209" t="s">
        <v>954</v>
      </c>
      <c r="BI141" s="210"/>
      <c r="BJ141" s="210"/>
      <c r="BK141" s="205" t="s">
        <v>955</v>
      </c>
      <c r="BL141" s="133"/>
      <c r="BM141" s="133"/>
      <c r="BN141" s="143"/>
      <c r="BO141" s="209" t="s">
        <v>954</v>
      </c>
      <c r="BP141" s="210"/>
      <c r="BQ141" s="210"/>
      <c r="BR141" s="205" t="s">
        <v>955</v>
      </c>
      <c r="BS141" s="143"/>
      <c r="BT141" s="143"/>
      <c r="BU141" s="143"/>
      <c r="BV141" s="225"/>
      <c r="BW141" s="143"/>
      <c r="BX141" s="143"/>
      <c r="BY141" s="205"/>
      <c r="BZ141" s="143"/>
      <c r="CA141" s="143"/>
      <c r="CB141" s="143"/>
      <c r="CC141" s="225"/>
      <c r="CD141" s="143"/>
      <c r="CE141" s="143"/>
      <c r="CF141" s="205"/>
    </row>
    <row r="142" spans="1:84" ht="12.75" customHeight="1">
      <c r="A142" s="133"/>
      <c r="B142" s="133"/>
      <c r="C142" s="143"/>
      <c r="D142" s="143"/>
      <c r="E142" s="133"/>
      <c r="F142" s="133"/>
      <c r="G142" s="143"/>
      <c r="H142" s="133"/>
      <c r="I142" s="133"/>
      <c r="J142" s="143"/>
      <c r="K142" s="143"/>
      <c r="L142" s="133"/>
      <c r="M142" s="133"/>
      <c r="N142" s="143"/>
      <c r="O142" s="133"/>
      <c r="P142" s="133"/>
      <c r="Q142" s="143"/>
      <c r="R142" s="143"/>
      <c r="S142" s="133"/>
      <c r="T142" s="133"/>
      <c r="U142" s="143"/>
      <c r="V142" s="133"/>
      <c r="W142" s="133"/>
      <c r="X142" s="143"/>
      <c r="Y142" s="143"/>
      <c r="Z142" s="133"/>
      <c r="AA142" s="133"/>
      <c r="AB142" s="143"/>
      <c r="AC142" s="133"/>
      <c r="AD142" s="133"/>
      <c r="AE142" s="143"/>
      <c r="AF142" s="143"/>
      <c r="AG142" s="133"/>
      <c r="AH142" s="133"/>
      <c r="AI142" s="143"/>
      <c r="AJ142" s="133"/>
      <c r="AK142" s="133"/>
      <c r="AL142" s="143"/>
      <c r="AM142" s="143"/>
      <c r="AN142" s="133"/>
      <c r="AO142" s="133"/>
      <c r="AP142" s="143"/>
      <c r="AQ142" s="133"/>
      <c r="AR142" s="133"/>
      <c r="AS142" s="143"/>
      <c r="AT142" s="143"/>
      <c r="AU142" s="133"/>
      <c r="AV142" s="133"/>
      <c r="AW142" s="143"/>
      <c r="AX142" s="133"/>
      <c r="AY142" s="133"/>
      <c r="AZ142" s="143"/>
      <c r="BA142" s="143"/>
      <c r="BB142" s="133"/>
      <c r="BC142" s="133"/>
      <c r="BD142" s="143"/>
      <c r="BE142" s="133"/>
      <c r="BF142" s="133"/>
      <c r="BG142" s="143"/>
      <c r="BH142" s="143"/>
      <c r="BI142" s="133"/>
      <c r="BJ142" s="133"/>
      <c r="BK142" s="143"/>
      <c r="BL142" s="133"/>
      <c r="BM142" s="133"/>
      <c r="BN142" s="143"/>
      <c r="BO142" s="143"/>
      <c r="BP142" s="133"/>
      <c r="BQ142" s="133"/>
      <c r="BR142" s="143"/>
      <c r="BS142" s="143"/>
      <c r="BT142" s="143"/>
      <c r="BU142" s="143"/>
      <c r="BV142" s="143"/>
      <c r="BW142" s="143"/>
      <c r="BX142" s="143"/>
      <c r="BY142" s="143"/>
      <c r="BZ142" s="226"/>
      <c r="CA142" s="226"/>
      <c r="CB142" s="226"/>
      <c r="CC142" s="226"/>
      <c r="CD142" s="226"/>
      <c r="CE142" s="226"/>
      <c r="CF142" s="226"/>
    </row>
    <row r="143" spans="1:84" ht="12.75" customHeight="1">
      <c r="A143" s="328" t="s">
        <v>941</v>
      </c>
      <c r="B143" s="328"/>
      <c r="C143" s="328"/>
      <c r="D143" s="328"/>
      <c r="E143" s="328"/>
      <c r="F143" s="328"/>
      <c r="G143" s="328"/>
      <c r="H143" s="328" t="s">
        <v>941</v>
      </c>
      <c r="I143" s="328"/>
      <c r="J143" s="328"/>
      <c r="K143" s="328"/>
      <c r="L143" s="328"/>
      <c r="M143" s="328"/>
      <c r="N143" s="328"/>
      <c r="O143" s="328" t="s">
        <v>941</v>
      </c>
      <c r="P143" s="328"/>
      <c r="Q143" s="328"/>
      <c r="R143" s="328"/>
      <c r="S143" s="328"/>
      <c r="T143" s="328"/>
      <c r="U143" s="328"/>
      <c r="V143" s="328" t="s">
        <v>941</v>
      </c>
      <c r="W143" s="328"/>
      <c r="X143" s="328"/>
      <c r="Y143" s="328"/>
      <c r="Z143" s="328"/>
      <c r="AA143" s="328"/>
      <c r="AB143" s="328"/>
      <c r="AC143" s="328" t="s">
        <v>941</v>
      </c>
      <c r="AD143" s="328"/>
      <c r="AE143" s="328"/>
      <c r="AF143" s="328"/>
      <c r="AG143" s="328"/>
      <c r="AH143" s="328"/>
      <c r="AI143" s="328"/>
      <c r="AJ143" s="328" t="s">
        <v>941</v>
      </c>
      <c r="AK143" s="328"/>
      <c r="AL143" s="328"/>
      <c r="AM143" s="328"/>
      <c r="AN143" s="328"/>
      <c r="AO143" s="328"/>
      <c r="AP143" s="328"/>
      <c r="AQ143" s="328" t="s">
        <v>941</v>
      </c>
      <c r="AR143" s="328"/>
      <c r="AS143" s="328"/>
      <c r="AT143" s="328"/>
      <c r="AU143" s="328"/>
      <c r="AV143" s="328"/>
      <c r="AW143" s="328"/>
      <c r="AX143" s="328" t="s">
        <v>941</v>
      </c>
      <c r="AY143" s="328"/>
      <c r="AZ143" s="328"/>
      <c r="BA143" s="328"/>
      <c r="BB143" s="328"/>
      <c r="BC143" s="328"/>
      <c r="BD143" s="328"/>
      <c r="BE143" s="328" t="s">
        <v>941</v>
      </c>
      <c r="BF143" s="328"/>
      <c r="BG143" s="328"/>
      <c r="BH143" s="328"/>
      <c r="BI143" s="328"/>
      <c r="BJ143" s="328"/>
      <c r="BK143" s="328"/>
      <c r="BL143" s="328" t="s">
        <v>941</v>
      </c>
      <c r="BM143" s="328"/>
      <c r="BN143" s="328"/>
      <c r="BO143" s="328"/>
      <c r="BP143" s="328"/>
      <c r="BQ143" s="328"/>
      <c r="BR143" s="328"/>
      <c r="BS143" s="328"/>
      <c r="BT143" s="328"/>
      <c r="BU143" s="328"/>
      <c r="BV143" s="328"/>
      <c r="BW143" s="328"/>
      <c r="BX143" s="328"/>
      <c r="BY143" s="328"/>
      <c r="BZ143" s="328"/>
      <c r="CA143" s="328"/>
      <c r="CB143" s="328"/>
      <c r="CC143" s="328"/>
      <c r="CD143" s="328"/>
      <c r="CE143" s="328"/>
      <c r="CF143" s="328"/>
    </row>
    <row r="144" spans="1:84" ht="12.75" customHeight="1">
      <c r="A144" s="329" t="s">
        <v>942</v>
      </c>
      <c r="B144" s="329"/>
      <c r="C144" s="329"/>
      <c r="D144" s="329"/>
      <c r="E144" s="329"/>
      <c r="F144" s="329"/>
      <c r="G144" s="329"/>
      <c r="H144" s="329" t="s">
        <v>943</v>
      </c>
      <c r="I144" s="329"/>
      <c r="J144" s="329"/>
      <c r="K144" s="329"/>
      <c r="L144" s="329"/>
      <c r="M144" s="329"/>
      <c r="N144" s="329"/>
      <c r="O144" s="329" t="s">
        <v>944</v>
      </c>
      <c r="P144" s="329"/>
      <c r="Q144" s="329"/>
      <c r="R144" s="329"/>
      <c r="S144" s="329"/>
      <c r="T144" s="329"/>
      <c r="U144" s="329"/>
      <c r="V144" s="329" t="s">
        <v>945</v>
      </c>
      <c r="W144" s="329"/>
      <c r="X144" s="329"/>
      <c r="Y144" s="329"/>
      <c r="Z144" s="329"/>
      <c r="AA144" s="329"/>
      <c r="AB144" s="329"/>
      <c r="AC144" s="329" t="s">
        <v>946</v>
      </c>
      <c r="AD144" s="329"/>
      <c r="AE144" s="329"/>
      <c r="AF144" s="329"/>
      <c r="AG144" s="329"/>
      <c r="AH144" s="329"/>
      <c r="AI144" s="329"/>
      <c r="AJ144" s="329" t="s">
        <v>947</v>
      </c>
      <c r="AK144" s="329"/>
      <c r="AL144" s="329"/>
      <c r="AM144" s="329"/>
      <c r="AN144" s="329"/>
      <c r="AO144" s="329"/>
      <c r="AP144" s="329"/>
      <c r="AQ144" s="329" t="s">
        <v>948</v>
      </c>
      <c r="AR144" s="329"/>
      <c r="AS144" s="329"/>
      <c r="AT144" s="329"/>
      <c r="AU144" s="329"/>
      <c r="AV144" s="329"/>
      <c r="AW144" s="329"/>
      <c r="AX144" s="329" t="s">
        <v>949</v>
      </c>
      <c r="AY144" s="329"/>
      <c r="AZ144" s="329"/>
      <c r="BA144" s="329"/>
      <c r="BB144" s="329"/>
      <c r="BC144" s="329"/>
      <c r="BD144" s="329"/>
      <c r="BE144" s="329" t="s">
        <v>950</v>
      </c>
      <c r="BF144" s="329"/>
      <c r="BG144" s="329"/>
      <c r="BH144" s="329"/>
      <c r="BI144" s="329"/>
      <c r="BJ144" s="329"/>
      <c r="BK144" s="329"/>
      <c r="BL144" s="329" t="s">
        <v>951</v>
      </c>
      <c r="BM144" s="329"/>
      <c r="BN144" s="329"/>
      <c r="BO144" s="329"/>
      <c r="BP144" s="329"/>
      <c r="BQ144" s="329"/>
      <c r="BR144" s="333"/>
      <c r="BS144" s="228"/>
      <c r="BT144" s="228"/>
      <c r="BU144" s="228"/>
      <c r="BV144" s="228"/>
      <c r="BW144" s="228"/>
      <c r="BX144" s="228"/>
      <c r="BY144" s="228"/>
      <c r="BZ144" s="228"/>
      <c r="CA144" s="228"/>
      <c r="CB144" s="228"/>
      <c r="CC144" s="228"/>
      <c r="CD144" s="228"/>
      <c r="CE144" s="228"/>
      <c r="CF144" s="228"/>
    </row>
    <row r="145" spans="1:84" ht="12.75" customHeight="1">
      <c r="A145" s="277" t="s">
        <v>784</v>
      </c>
      <c r="B145" s="277" t="s">
        <v>785</v>
      </c>
      <c r="C145" s="277" t="s">
        <v>764</v>
      </c>
      <c r="D145" s="277" t="s">
        <v>765</v>
      </c>
      <c r="E145" s="330" t="s">
        <v>543</v>
      </c>
      <c r="F145" s="330"/>
      <c r="G145" s="277" t="s">
        <v>544</v>
      </c>
      <c r="H145" s="277" t="s">
        <v>784</v>
      </c>
      <c r="I145" s="277" t="s">
        <v>785</v>
      </c>
      <c r="J145" s="277" t="s">
        <v>764</v>
      </c>
      <c r="K145" s="277" t="s">
        <v>765</v>
      </c>
      <c r="L145" s="330" t="s">
        <v>543</v>
      </c>
      <c r="M145" s="330"/>
      <c r="N145" s="277" t="s">
        <v>544</v>
      </c>
      <c r="O145" s="277" t="s">
        <v>784</v>
      </c>
      <c r="P145" s="277" t="s">
        <v>785</v>
      </c>
      <c r="Q145" s="277" t="s">
        <v>764</v>
      </c>
      <c r="R145" s="277" t="s">
        <v>765</v>
      </c>
      <c r="S145" s="330" t="s">
        <v>543</v>
      </c>
      <c r="T145" s="330"/>
      <c r="U145" s="277" t="s">
        <v>544</v>
      </c>
      <c r="V145" s="277" t="s">
        <v>784</v>
      </c>
      <c r="W145" s="277" t="s">
        <v>785</v>
      </c>
      <c r="X145" s="277" t="s">
        <v>764</v>
      </c>
      <c r="Y145" s="277" t="s">
        <v>765</v>
      </c>
      <c r="Z145" s="330" t="s">
        <v>543</v>
      </c>
      <c r="AA145" s="330"/>
      <c r="AB145" s="277" t="s">
        <v>544</v>
      </c>
      <c r="AC145" s="277" t="s">
        <v>784</v>
      </c>
      <c r="AD145" s="277" t="s">
        <v>785</v>
      </c>
      <c r="AE145" s="277" t="s">
        <v>764</v>
      </c>
      <c r="AF145" s="277" t="s">
        <v>765</v>
      </c>
      <c r="AG145" s="330" t="s">
        <v>543</v>
      </c>
      <c r="AH145" s="330"/>
      <c r="AI145" s="277" t="s">
        <v>544</v>
      </c>
      <c r="AJ145" s="277" t="s">
        <v>784</v>
      </c>
      <c r="AK145" s="277" t="s">
        <v>785</v>
      </c>
      <c r="AL145" s="277" t="s">
        <v>764</v>
      </c>
      <c r="AM145" s="277" t="s">
        <v>765</v>
      </c>
      <c r="AN145" s="330" t="s">
        <v>543</v>
      </c>
      <c r="AO145" s="330"/>
      <c r="AP145" s="277" t="s">
        <v>544</v>
      </c>
      <c r="AQ145" s="277" t="s">
        <v>784</v>
      </c>
      <c r="AR145" s="277" t="s">
        <v>785</v>
      </c>
      <c r="AS145" s="277" t="s">
        <v>764</v>
      </c>
      <c r="AT145" s="277" t="s">
        <v>765</v>
      </c>
      <c r="AU145" s="330" t="s">
        <v>543</v>
      </c>
      <c r="AV145" s="330"/>
      <c r="AW145" s="277" t="s">
        <v>544</v>
      </c>
      <c r="AX145" s="277" t="s">
        <v>784</v>
      </c>
      <c r="AY145" s="277" t="s">
        <v>785</v>
      </c>
      <c r="AZ145" s="277" t="s">
        <v>764</v>
      </c>
      <c r="BA145" s="277" t="s">
        <v>765</v>
      </c>
      <c r="BB145" s="330" t="s">
        <v>543</v>
      </c>
      <c r="BC145" s="330"/>
      <c r="BD145" s="277" t="s">
        <v>544</v>
      </c>
      <c r="BE145" s="277" t="s">
        <v>784</v>
      </c>
      <c r="BF145" s="277" t="s">
        <v>785</v>
      </c>
      <c r="BG145" s="277" t="s">
        <v>764</v>
      </c>
      <c r="BH145" s="277" t="s">
        <v>765</v>
      </c>
      <c r="BI145" s="330" t="s">
        <v>543</v>
      </c>
      <c r="BJ145" s="330"/>
      <c r="BK145" s="277" t="s">
        <v>544</v>
      </c>
      <c r="BL145" s="277" t="s">
        <v>784</v>
      </c>
      <c r="BM145" s="277" t="s">
        <v>785</v>
      </c>
      <c r="BN145" s="277" t="s">
        <v>764</v>
      </c>
      <c r="BO145" s="277" t="s">
        <v>765</v>
      </c>
      <c r="BP145" s="330" t="s">
        <v>543</v>
      </c>
      <c r="BQ145" s="330"/>
      <c r="BR145" s="278" t="s">
        <v>544</v>
      </c>
      <c r="BS145" s="152"/>
      <c r="BT145" s="152"/>
      <c r="BU145" s="152"/>
      <c r="BV145" s="152"/>
      <c r="BW145" s="229"/>
      <c r="BX145" s="229"/>
      <c r="BY145" s="152"/>
      <c r="BZ145" s="152"/>
      <c r="CA145" s="152"/>
      <c r="CB145" s="152"/>
      <c r="CC145" s="152"/>
      <c r="CD145" s="229"/>
      <c r="CE145" s="229"/>
      <c r="CF145" s="152"/>
    </row>
    <row r="146" spans="1:84" ht="12.75" customHeight="1">
      <c r="A146" s="206" t="str">
        <f>Turnidomenica!A77</f>
        <v>Veterani - Girone 4</v>
      </c>
      <c r="B146" s="206">
        <f>Turnidomenica!B77</f>
        <v>25</v>
      </c>
      <c r="C146" s="206" t="str">
        <f>Turnidomenica!C77</f>
        <v>Gunther Bamberzky</v>
      </c>
      <c r="D146" s="206" t="str">
        <f>Turnidomenica!D77</f>
        <v>Luis D. Lòpez</v>
      </c>
      <c r="E146" s="206"/>
      <c r="F146" s="206"/>
      <c r="G146" s="206" t="str">
        <f>Turnidomenica!G77</f>
        <v>Andres Jung Senior</v>
      </c>
      <c r="H146" s="206" t="str">
        <f>Turnidomenica!A35</f>
        <v>Veterani - Girone 9</v>
      </c>
      <c r="I146" s="206">
        <f>Turnidomenica!B35</f>
        <v>25</v>
      </c>
      <c r="J146" s="206" t="str">
        <f>Turnidomenica!C35</f>
        <v>Manfred Pawlica</v>
      </c>
      <c r="K146" s="206" t="str">
        <f>Turnidomenica!D35</f>
        <v>Hans Ruf</v>
      </c>
      <c r="L146" s="206"/>
      <c r="M146" s="206"/>
      <c r="N146" s="206" t="str">
        <f>Turnidomenica!G35</f>
        <v>Riccardo Marinucci</v>
      </c>
      <c r="O146" s="206" t="str">
        <f>Turnidomenica!A161</f>
        <v>Veterani - Girone 4</v>
      </c>
      <c r="P146" s="206">
        <f>Turnidomenica!B161</f>
        <v>25</v>
      </c>
      <c r="Q146" s="206" t="str">
        <f>Turnidomenica!C161</f>
        <v>Gunther Bamberzky</v>
      </c>
      <c r="R146" s="206" t="str">
        <f>Turnidomenica!D161</f>
        <v>Carlo Alessi</v>
      </c>
      <c r="S146" s="206"/>
      <c r="T146" s="206"/>
      <c r="U146" s="206" t="str">
        <f>Turnidomenica!G161</f>
        <v>Joseph Mifsud</v>
      </c>
      <c r="V146" s="206" t="str">
        <f>Turnidomenica!A119</f>
        <v>Veterani - Girone 9</v>
      </c>
      <c r="W146" s="206">
        <f>Turnidomenica!B119</f>
        <v>25</v>
      </c>
      <c r="X146" s="206" t="str">
        <f>Turnidomenica!C119</f>
        <v>Manfred Pawlica</v>
      </c>
      <c r="Y146" s="206" t="str">
        <f>Turnidomenica!D119</f>
        <v>Massimiliano Croatti</v>
      </c>
      <c r="Z146" s="206"/>
      <c r="AA146" s="206"/>
      <c r="AB146" s="206" t="str">
        <f>Turnidomenica!G119</f>
        <v>Fabio Stellato</v>
      </c>
      <c r="AC146" s="206" t="str">
        <f>Turnidomenica!A245</f>
        <v>Veterani - Girone 4</v>
      </c>
      <c r="AD146" s="206">
        <f>Turnidomenica!B245</f>
        <v>25</v>
      </c>
      <c r="AE146" s="206" t="str">
        <f>Turnidomenica!C245</f>
        <v>Gunther Bamberzky</v>
      </c>
      <c r="AF146" s="206" t="str">
        <f>Turnidomenica!D245</f>
        <v>Gianfranco Savastio</v>
      </c>
      <c r="AG146" s="206"/>
      <c r="AH146" s="206"/>
      <c r="AI146" s="206" t="str">
        <f>Turnidomenica!G245</f>
        <v>Nico Lucchesi</v>
      </c>
      <c r="AJ146" s="206" t="str">
        <f>Turnidomenica!A203</f>
        <v>Veterani - Girone 9</v>
      </c>
      <c r="AK146" s="206">
        <f>Turnidomenica!B203</f>
        <v>25</v>
      </c>
      <c r="AL146" s="206" t="str">
        <f>Turnidomenica!C203</f>
        <v>Manfred Pawlica</v>
      </c>
      <c r="AM146" s="206" t="str">
        <f>Turnidomenica!D203</f>
        <v>Pietro Bonfante</v>
      </c>
      <c r="AN146" s="206"/>
      <c r="AO146" s="206"/>
      <c r="AP146" s="206" t="str">
        <f>Turnidomenica!G203</f>
        <v>Riccardo Marinucci</v>
      </c>
      <c r="AQ146" s="206" t="str">
        <f>Turnidomenica!A287</f>
        <v>Veterani - Barr. Cons.</v>
      </c>
      <c r="AR146" s="206">
        <f>Turnidomenica!B287</f>
        <v>25</v>
      </c>
      <c r="AS146" s="206" t="str">
        <f>Turnidomenica!C287</f>
        <v>Andrea Morosini</v>
      </c>
      <c r="AT146" s="206" t="str">
        <f>Turnidomenica!D287</f>
        <v>Nico Lucchesi</v>
      </c>
      <c r="AU146" s="206"/>
      <c r="AV146" s="206"/>
      <c r="AW146" s="206" t="str">
        <f>Turnidomenica!G287</f>
        <v>Gianfranco Calonico</v>
      </c>
      <c r="AX146" s="206" t="str">
        <f>Turnidomenica!A327</f>
        <v>Veterani - Barrages</v>
      </c>
      <c r="AY146" s="206">
        <f>Turnidomenica!B327</f>
        <v>25</v>
      </c>
      <c r="AZ146" s="206" t="str">
        <f>Turnidomenica!C327</f>
        <v>Ferran Coll</v>
      </c>
      <c r="BA146" s="206" t="str">
        <f>Turnidomenica!D327</f>
        <v>Lucio Canicchio</v>
      </c>
      <c r="BB146" s="206"/>
      <c r="BC146" s="206"/>
      <c r="BD146" s="206" t="str">
        <f>Turnidomenica!G327</f>
        <v>Mario Corradi</v>
      </c>
      <c r="BE146" s="206" t="str">
        <f>Turnidomenica!A369</f>
        <v>Veterani - 1/8 Cons.</v>
      </c>
      <c r="BF146" s="206">
        <f>Turnidomenica!B369</f>
        <v>25</v>
      </c>
      <c r="BG146" s="206" t="str">
        <f>Turnidomenica!C369</f>
        <v>Fabio Stellato</v>
      </c>
      <c r="BH146" s="206" t="str">
        <f>Turnidomenica!D369</f>
        <v>Andres Jung Senior</v>
      </c>
      <c r="BI146" s="206"/>
      <c r="BJ146" s="206"/>
      <c r="BK146" s="206" t="str">
        <f>Turnidomenica!G369</f>
        <v>Gianfranco Mastrantuono</v>
      </c>
      <c r="BL146" s="206"/>
      <c r="BM146" s="206"/>
      <c r="BN146" s="206"/>
      <c r="BO146" s="206"/>
      <c r="BP146" s="206"/>
      <c r="BQ146" s="206"/>
      <c r="BR146" s="224"/>
      <c r="BS146" s="143"/>
      <c r="BT146" s="143"/>
      <c r="BU146" s="143"/>
      <c r="BV146" s="143"/>
      <c r="BW146" s="143"/>
      <c r="BX146" s="143"/>
      <c r="BY146" s="143"/>
      <c r="BZ146" s="143"/>
      <c r="CA146" s="143"/>
      <c r="CB146" s="143"/>
      <c r="CC146" s="143"/>
      <c r="CD146" s="143"/>
      <c r="CE146" s="143"/>
      <c r="CF146" s="143"/>
    </row>
    <row r="147" spans="1:84" ht="12.75" customHeight="1">
      <c r="A147" s="133"/>
      <c r="B147" s="133"/>
      <c r="C147" s="143"/>
      <c r="D147" s="209" t="s">
        <v>954</v>
      </c>
      <c r="E147" s="210"/>
      <c r="F147" s="210"/>
      <c r="G147" s="205" t="s">
        <v>955</v>
      </c>
      <c r="H147" s="133"/>
      <c r="I147" s="133"/>
      <c r="J147" s="143"/>
      <c r="K147" s="209" t="s">
        <v>954</v>
      </c>
      <c r="L147" s="210"/>
      <c r="M147" s="210"/>
      <c r="N147" s="205" t="s">
        <v>955</v>
      </c>
      <c r="O147" s="133"/>
      <c r="P147" s="133"/>
      <c r="Q147" s="143"/>
      <c r="R147" s="209" t="s">
        <v>954</v>
      </c>
      <c r="S147" s="210"/>
      <c r="T147" s="210"/>
      <c r="U147" s="205" t="s">
        <v>955</v>
      </c>
      <c r="V147" s="133"/>
      <c r="W147" s="133"/>
      <c r="X147" s="143"/>
      <c r="Y147" s="209" t="s">
        <v>954</v>
      </c>
      <c r="Z147" s="210"/>
      <c r="AA147" s="210"/>
      <c r="AB147" s="205" t="s">
        <v>955</v>
      </c>
      <c r="AC147" s="133"/>
      <c r="AD147" s="133"/>
      <c r="AE147" s="143"/>
      <c r="AF147" s="209" t="s">
        <v>954</v>
      </c>
      <c r="AG147" s="210"/>
      <c r="AH147" s="210"/>
      <c r="AI147" s="205" t="s">
        <v>955</v>
      </c>
      <c r="AJ147" s="133"/>
      <c r="AK147" s="133"/>
      <c r="AL147" s="143"/>
      <c r="AM147" s="209" t="s">
        <v>954</v>
      </c>
      <c r="AN147" s="210"/>
      <c r="AO147" s="210"/>
      <c r="AP147" s="205" t="s">
        <v>955</v>
      </c>
      <c r="AQ147" s="133"/>
      <c r="AR147" s="133"/>
      <c r="AS147" s="143"/>
      <c r="AT147" s="209" t="s">
        <v>954</v>
      </c>
      <c r="AU147" s="210"/>
      <c r="AV147" s="210"/>
      <c r="AW147" s="205" t="s">
        <v>955</v>
      </c>
      <c r="AX147" s="133"/>
      <c r="AY147" s="133"/>
      <c r="AZ147" s="143"/>
      <c r="BA147" s="209" t="s">
        <v>954</v>
      </c>
      <c r="BB147" s="210"/>
      <c r="BC147" s="210"/>
      <c r="BD147" s="205" t="s">
        <v>955</v>
      </c>
      <c r="BE147" s="133"/>
      <c r="BF147" s="133"/>
      <c r="BG147" s="143"/>
      <c r="BH147" s="209" t="s">
        <v>954</v>
      </c>
      <c r="BI147" s="210"/>
      <c r="BJ147" s="210"/>
      <c r="BK147" s="205" t="s">
        <v>955</v>
      </c>
      <c r="BL147" s="133"/>
      <c r="BM147" s="133"/>
      <c r="BN147" s="143"/>
      <c r="BO147" s="209" t="s">
        <v>954</v>
      </c>
      <c r="BP147" s="210"/>
      <c r="BQ147" s="210"/>
      <c r="BR147" s="205" t="s">
        <v>955</v>
      </c>
      <c r="BS147" s="143"/>
      <c r="BT147" s="143"/>
      <c r="BU147" s="143"/>
      <c r="BV147" s="225"/>
      <c r="BW147" s="143"/>
      <c r="BX147" s="143"/>
      <c r="BY147" s="205"/>
      <c r="BZ147" s="143"/>
      <c r="CA147" s="143"/>
      <c r="CB147" s="143"/>
      <c r="CC147" s="225"/>
      <c r="CD147" s="143"/>
      <c r="CE147" s="143"/>
      <c r="CF147" s="205"/>
    </row>
    <row r="148" spans="1:84" ht="12.75" customHeight="1">
      <c r="A148" s="133"/>
      <c r="B148" s="133"/>
      <c r="C148" s="143"/>
      <c r="D148" s="143"/>
      <c r="E148" s="133"/>
      <c r="F148" s="133"/>
      <c r="G148" s="143"/>
      <c r="H148" s="133"/>
      <c r="I148" s="133"/>
      <c r="J148" s="143"/>
      <c r="K148" s="143"/>
      <c r="L148" s="133"/>
      <c r="M148" s="133"/>
      <c r="N148" s="143"/>
      <c r="O148" s="133"/>
      <c r="P148" s="133"/>
      <c r="Q148" s="143"/>
      <c r="R148" s="143"/>
      <c r="S148" s="133"/>
      <c r="T148" s="133"/>
      <c r="U148" s="143"/>
      <c r="V148" s="133"/>
      <c r="W148" s="133"/>
      <c r="X148" s="143"/>
      <c r="Y148" s="143"/>
      <c r="Z148" s="133"/>
      <c r="AA148" s="133"/>
      <c r="AB148" s="143"/>
      <c r="AC148" s="133"/>
      <c r="AD148" s="133"/>
      <c r="AE148" s="143"/>
      <c r="AF148" s="143"/>
      <c r="AG148" s="133"/>
      <c r="AH148" s="133"/>
      <c r="AI148" s="143"/>
      <c r="AJ148" s="133"/>
      <c r="AK148" s="133"/>
      <c r="AL148" s="143"/>
      <c r="AM148" s="143"/>
      <c r="AN148" s="133"/>
      <c r="AO148" s="133"/>
      <c r="AP148" s="143"/>
      <c r="AQ148" s="133"/>
      <c r="AR148" s="133"/>
      <c r="AS148" s="143"/>
      <c r="AT148" s="143"/>
      <c r="AU148" s="133"/>
      <c r="AV148" s="133"/>
      <c r="AW148" s="143"/>
      <c r="AX148" s="133"/>
      <c r="AY148" s="133"/>
      <c r="AZ148" s="143"/>
      <c r="BA148" s="143"/>
      <c r="BB148" s="133"/>
      <c r="BC148" s="133"/>
      <c r="BD148" s="143"/>
      <c r="BE148" s="133"/>
      <c r="BF148" s="133"/>
      <c r="BG148" s="143"/>
      <c r="BH148" s="143"/>
      <c r="BI148" s="133"/>
      <c r="BJ148" s="133"/>
      <c r="BK148" s="143"/>
      <c r="BL148" s="133"/>
      <c r="BM148" s="133"/>
      <c r="BN148" s="143"/>
      <c r="BO148" s="143"/>
      <c r="BP148" s="133"/>
      <c r="BQ148" s="133"/>
      <c r="BR148" s="143"/>
      <c r="BS148" s="143"/>
      <c r="BT148" s="143"/>
      <c r="BU148" s="143"/>
      <c r="BV148" s="143"/>
      <c r="BW148" s="143"/>
      <c r="BX148" s="143"/>
      <c r="BY148" s="143"/>
      <c r="BZ148" s="226"/>
      <c r="CA148" s="226"/>
      <c r="CB148" s="226"/>
      <c r="CC148" s="226"/>
      <c r="CD148" s="226"/>
      <c r="CE148" s="226"/>
      <c r="CF148" s="226"/>
    </row>
    <row r="149" spans="1:84" ht="12.75" customHeight="1">
      <c r="A149" s="328" t="s">
        <v>941</v>
      </c>
      <c r="B149" s="328"/>
      <c r="C149" s="328"/>
      <c r="D149" s="328"/>
      <c r="E149" s="328"/>
      <c r="F149" s="328"/>
      <c r="G149" s="328"/>
      <c r="H149" s="328" t="s">
        <v>941</v>
      </c>
      <c r="I149" s="328"/>
      <c r="J149" s="328"/>
      <c r="K149" s="328"/>
      <c r="L149" s="328"/>
      <c r="M149" s="328"/>
      <c r="N149" s="328"/>
      <c r="O149" s="328" t="s">
        <v>941</v>
      </c>
      <c r="P149" s="328"/>
      <c r="Q149" s="328"/>
      <c r="R149" s="328"/>
      <c r="S149" s="328"/>
      <c r="T149" s="328"/>
      <c r="U149" s="328"/>
      <c r="V149" s="328" t="s">
        <v>941</v>
      </c>
      <c r="W149" s="328"/>
      <c r="X149" s="328"/>
      <c r="Y149" s="328"/>
      <c r="Z149" s="328"/>
      <c r="AA149" s="328"/>
      <c r="AB149" s="328"/>
      <c r="AC149" s="328" t="s">
        <v>941</v>
      </c>
      <c r="AD149" s="328"/>
      <c r="AE149" s="328"/>
      <c r="AF149" s="328"/>
      <c r="AG149" s="328"/>
      <c r="AH149" s="328"/>
      <c r="AI149" s="328"/>
      <c r="AJ149" s="328" t="s">
        <v>941</v>
      </c>
      <c r="AK149" s="328"/>
      <c r="AL149" s="328"/>
      <c r="AM149" s="328"/>
      <c r="AN149" s="328"/>
      <c r="AO149" s="328"/>
      <c r="AP149" s="328"/>
      <c r="AQ149" s="328" t="s">
        <v>941</v>
      </c>
      <c r="AR149" s="328"/>
      <c r="AS149" s="328"/>
      <c r="AT149" s="328"/>
      <c r="AU149" s="328"/>
      <c r="AV149" s="328"/>
      <c r="AW149" s="328"/>
      <c r="AX149" s="328" t="s">
        <v>941</v>
      </c>
      <c r="AY149" s="328"/>
      <c r="AZ149" s="328"/>
      <c r="BA149" s="328"/>
      <c r="BB149" s="328"/>
      <c r="BC149" s="328"/>
      <c r="BD149" s="328"/>
      <c r="BE149" s="328" t="s">
        <v>941</v>
      </c>
      <c r="BF149" s="328"/>
      <c r="BG149" s="328"/>
      <c r="BH149" s="328"/>
      <c r="BI149" s="328"/>
      <c r="BJ149" s="328"/>
      <c r="BK149" s="328"/>
      <c r="BL149" s="328" t="s">
        <v>941</v>
      </c>
      <c r="BM149" s="328"/>
      <c r="BN149" s="328"/>
      <c r="BO149" s="328"/>
      <c r="BP149" s="328"/>
      <c r="BQ149" s="328"/>
      <c r="BR149" s="328"/>
      <c r="BS149" s="328"/>
      <c r="BT149" s="328"/>
      <c r="BU149" s="328"/>
      <c r="BV149" s="328"/>
      <c r="BW149" s="328"/>
      <c r="BX149" s="328"/>
      <c r="BY149" s="328"/>
      <c r="BZ149" s="328"/>
      <c r="CA149" s="328"/>
      <c r="CB149" s="328"/>
      <c r="CC149" s="328"/>
      <c r="CD149" s="328"/>
      <c r="CE149" s="328"/>
      <c r="CF149" s="328"/>
    </row>
    <row r="150" spans="1:84" ht="12.75" customHeight="1">
      <c r="A150" s="329" t="s">
        <v>942</v>
      </c>
      <c r="B150" s="329"/>
      <c r="C150" s="329"/>
      <c r="D150" s="329"/>
      <c r="E150" s="329"/>
      <c r="F150" s="329"/>
      <c r="G150" s="329"/>
      <c r="H150" s="329" t="s">
        <v>943</v>
      </c>
      <c r="I150" s="329"/>
      <c r="J150" s="329"/>
      <c r="K150" s="329"/>
      <c r="L150" s="329"/>
      <c r="M150" s="329"/>
      <c r="N150" s="329"/>
      <c r="O150" s="329" t="s">
        <v>944</v>
      </c>
      <c r="P150" s="329"/>
      <c r="Q150" s="329"/>
      <c r="R150" s="329"/>
      <c r="S150" s="329"/>
      <c r="T150" s="329"/>
      <c r="U150" s="329"/>
      <c r="V150" s="329" t="s">
        <v>945</v>
      </c>
      <c r="W150" s="329"/>
      <c r="X150" s="329"/>
      <c r="Y150" s="329"/>
      <c r="Z150" s="329"/>
      <c r="AA150" s="329"/>
      <c r="AB150" s="329"/>
      <c r="AC150" s="329" t="s">
        <v>946</v>
      </c>
      <c r="AD150" s="329"/>
      <c r="AE150" s="329"/>
      <c r="AF150" s="329"/>
      <c r="AG150" s="329"/>
      <c r="AH150" s="329"/>
      <c r="AI150" s="329"/>
      <c r="AJ150" s="329" t="s">
        <v>947</v>
      </c>
      <c r="AK150" s="329"/>
      <c r="AL150" s="329"/>
      <c r="AM150" s="329"/>
      <c r="AN150" s="329"/>
      <c r="AO150" s="329"/>
      <c r="AP150" s="329"/>
      <c r="AQ150" s="329" t="s">
        <v>948</v>
      </c>
      <c r="AR150" s="329"/>
      <c r="AS150" s="329"/>
      <c r="AT150" s="329"/>
      <c r="AU150" s="329"/>
      <c r="AV150" s="329"/>
      <c r="AW150" s="329"/>
      <c r="AX150" s="329" t="s">
        <v>949</v>
      </c>
      <c r="AY150" s="329"/>
      <c r="AZ150" s="329"/>
      <c r="BA150" s="329"/>
      <c r="BB150" s="329"/>
      <c r="BC150" s="329"/>
      <c r="BD150" s="329"/>
      <c r="BE150" s="329" t="s">
        <v>950</v>
      </c>
      <c r="BF150" s="329"/>
      <c r="BG150" s="329"/>
      <c r="BH150" s="329"/>
      <c r="BI150" s="329"/>
      <c r="BJ150" s="329"/>
      <c r="BK150" s="329"/>
      <c r="BL150" s="329" t="s">
        <v>951</v>
      </c>
      <c r="BM150" s="329"/>
      <c r="BN150" s="329"/>
      <c r="BO150" s="329"/>
      <c r="BP150" s="329"/>
      <c r="BQ150" s="329"/>
      <c r="BR150" s="333"/>
      <c r="BS150" s="228"/>
      <c r="BT150" s="228"/>
      <c r="BU150" s="228"/>
      <c r="BV150" s="228"/>
      <c r="BW150" s="228"/>
      <c r="BX150" s="228"/>
      <c r="BY150" s="228"/>
      <c r="BZ150" s="228"/>
      <c r="CA150" s="228"/>
      <c r="CB150" s="228"/>
      <c r="CC150" s="228"/>
      <c r="CD150" s="228"/>
      <c r="CE150" s="228"/>
      <c r="CF150" s="228"/>
    </row>
    <row r="151" spans="1:84" ht="12.75" customHeight="1">
      <c r="A151" s="277" t="s">
        <v>784</v>
      </c>
      <c r="B151" s="277" t="s">
        <v>785</v>
      </c>
      <c r="C151" s="277" t="s">
        <v>764</v>
      </c>
      <c r="D151" s="277" t="s">
        <v>765</v>
      </c>
      <c r="E151" s="330" t="s">
        <v>543</v>
      </c>
      <c r="F151" s="330"/>
      <c r="G151" s="277" t="s">
        <v>544</v>
      </c>
      <c r="H151" s="277" t="s">
        <v>784</v>
      </c>
      <c r="I151" s="277" t="s">
        <v>785</v>
      </c>
      <c r="J151" s="277" t="s">
        <v>764</v>
      </c>
      <c r="K151" s="277" t="s">
        <v>765</v>
      </c>
      <c r="L151" s="330" t="s">
        <v>543</v>
      </c>
      <c r="M151" s="330"/>
      <c r="N151" s="277" t="s">
        <v>544</v>
      </c>
      <c r="O151" s="277" t="s">
        <v>784</v>
      </c>
      <c r="P151" s="277" t="s">
        <v>785</v>
      </c>
      <c r="Q151" s="277" t="s">
        <v>764</v>
      </c>
      <c r="R151" s="277" t="s">
        <v>765</v>
      </c>
      <c r="S151" s="330" t="s">
        <v>543</v>
      </c>
      <c r="T151" s="330"/>
      <c r="U151" s="277" t="s">
        <v>544</v>
      </c>
      <c r="V151" s="277" t="s">
        <v>784</v>
      </c>
      <c r="W151" s="277" t="s">
        <v>785</v>
      </c>
      <c r="X151" s="277" t="s">
        <v>764</v>
      </c>
      <c r="Y151" s="277" t="s">
        <v>765</v>
      </c>
      <c r="Z151" s="330" t="s">
        <v>543</v>
      </c>
      <c r="AA151" s="330"/>
      <c r="AB151" s="277" t="s">
        <v>544</v>
      </c>
      <c r="AC151" s="277" t="s">
        <v>784</v>
      </c>
      <c r="AD151" s="277" t="s">
        <v>785</v>
      </c>
      <c r="AE151" s="277" t="s">
        <v>764</v>
      </c>
      <c r="AF151" s="277" t="s">
        <v>765</v>
      </c>
      <c r="AG151" s="330" t="s">
        <v>543</v>
      </c>
      <c r="AH151" s="330"/>
      <c r="AI151" s="277" t="s">
        <v>544</v>
      </c>
      <c r="AJ151" s="277" t="s">
        <v>784</v>
      </c>
      <c r="AK151" s="277" t="s">
        <v>785</v>
      </c>
      <c r="AL151" s="277" t="s">
        <v>764</v>
      </c>
      <c r="AM151" s="277" t="s">
        <v>765</v>
      </c>
      <c r="AN151" s="330" t="s">
        <v>543</v>
      </c>
      <c r="AO151" s="330"/>
      <c r="AP151" s="277" t="s">
        <v>544</v>
      </c>
      <c r="AQ151" s="277" t="s">
        <v>784</v>
      </c>
      <c r="AR151" s="277" t="s">
        <v>785</v>
      </c>
      <c r="AS151" s="277" t="s">
        <v>764</v>
      </c>
      <c r="AT151" s="277" t="s">
        <v>765</v>
      </c>
      <c r="AU151" s="330" t="s">
        <v>543</v>
      </c>
      <c r="AV151" s="330"/>
      <c r="AW151" s="277" t="s">
        <v>544</v>
      </c>
      <c r="AX151" s="277" t="s">
        <v>784</v>
      </c>
      <c r="AY151" s="277" t="s">
        <v>785</v>
      </c>
      <c r="AZ151" s="277" t="s">
        <v>764</v>
      </c>
      <c r="BA151" s="277" t="s">
        <v>765</v>
      </c>
      <c r="BB151" s="330" t="s">
        <v>543</v>
      </c>
      <c r="BC151" s="330"/>
      <c r="BD151" s="277" t="s">
        <v>544</v>
      </c>
      <c r="BE151" s="277" t="s">
        <v>784</v>
      </c>
      <c r="BF151" s="277" t="s">
        <v>785</v>
      </c>
      <c r="BG151" s="277" t="s">
        <v>764</v>
      </c>
      <c r="BH151" s="277" t="s">
        <v>765</v>
      </c>
      <c r="BI151" s="330" t="s">
        <v>543</v>
      </c>
      <c r="BJ151" s="330"/>
      <c r="BK151" s="277" t="s">
        <v>544</v>
      </c>
      <c r="BL151" s="277" t="s">
        <v>784</v>
      </c>
      <c r="BM151" s="277" t="s">
        <v>785</v>
      </c>
      <c r="BN151" s="277" t="s">
        <v>764</v>
      </c>
      <c r="BO151" s="277" t="s">
        <v>765</v>
      </c>
      <c r="BP151" s="330" t="s">
        <v>543</v>
      </c>
      <c r="BQ151" s="330"/>
      <c r="BR151" s="278" t="s">
        <v>544</v>
      </c>
      <c r="BS151" s="152"/>
      <c r="BT151" s="152"/>
      <c r="BU151" s="152"/>
      <c r="BV151" s="152"/>
      <c r="BW151" s="229"/>
      <c r="BX151" s="229"/>
      <c r="BY151" s="152"/>
      <c r="BZ151" s="152"/>
      <c r="CA151" s="152"/>
      <c r="CB151" s="152"/>
      <c r="CC151" s="152"/>
      <c r="CD151" s="229"/>
      <c r="CE151" s="229"/>
      <c r="CF151" s="152"/>
    </row>
    <row r="152" spans="1:84" ht="12.75" customHeight="1">
      <c r="A152" s="206" t="str">
        <f>Turnidomenica!A78</f>
        <v>Veterani - Girone 4</v>
      </c>
      <c r="B152" s="206">
        <f>Turnidomenica!B78</f>
        <v>26</v>
      </c>
      <c r="C152" s="206" t="str">
        <f>Turnidomenica!C78</f>
        <v>Carlo Alessi</v>
      </c>
      <c r="D152" s="206" t="str">
        <f>Turnidomenica!D78</f>
        <v>Gianfranco Savastio</v>
      </c>
      <c r="E152" s="206"/>
      <c r="F152" s="206"/>
      <c r="G152" s="206" t="str">
        <f>Turnidomenica!G78</f>
        <v>Luca Bisio</v>
      </c>
      <c r="H152" s="206" t="str">
        <f>Turnidomenica!A36</f>
        <v>Veterani - Girone 9</v>
      </c>
      <c r="I152" s="206">
        <f>Turnidomenica!B36</f>
        <v>26</v>
      </c>
      <c r="J152" s="206" t="str">
        <f>Turnidomenica!C36</f>
        <v>Massimiliano Croatti</v>
      </c>
      <c r="K152" s="206" t="str">
        <f>Turnidomenica!D36</f>
        <v>Pietro Bonfante</v>
      </c>
      <c r="L152" s="206"/>
      <c r="M152" s="206"/>
      <c r="N152" s="206" t="str">
        <f>Turnidomenica!G36</f>
        <v>Filippo Sella</v>
      </c>
      <c r="O152" s="206" t="str">
        <f>Turnidomenica!A162</f>
        <v>Veterani - Girone 4</v>
      </c>
      <c r="P152" s="206">
        <f>Turnidomenica!B162</f>
        <v>26</v>
      </c>
      <c r="Q152" s="206" t="str">
        <f>Turnidomenica!C162</f>
        <v>Luis D. Lòpez</v>
      </c>
      <c r="R152" s="206" t="str">
        <f>Turnidomenica!D162</f>
        <v>Gianfranco Savastio</v>
      </c>
      <c r="S152" s="206"/>
      <c r="T152" s="206"/>
      <c r="U152" s="206" t="str">
        <f>Turnidomenica!G162</f>
        <v>Klaus Fritz</v>
      </c>
      <c r="V152" s="206" t="str">
        <f>Turnidomenica!A120</f>
        <v>Veterani - Girone 9</v>
      </c>
      <c r="W152" s="206">
        <f>Turnidomenica!B120</f>
        <v>26</v>
      </c>
      <c r="X152" s="206" t="str">
        <f>Turnidomenica!C120</f>
        <v>Hans Ruf</v>
      </c>
      <c r="Y152" s="206" t="str">
        <f>Turnidomenica!D120</f>
        <v>Pietro Bonfante</v>
      </c>
      <c r="Z152" s="206"/>
      <c r="AA152" s="206"/>
      <c r="AB152" s="206" t="str">
        <f>Turnidomenica!G120</f>
        <v>Marco Trevisan</v>
      </c>
      <c r="AC152" s="206" t="str">
        <f>Turnidomenica!A246</f>
        <v>Veterani - Girone 4</v>
      </c>
      <c r="AD152" s="206">
        <f>Turnidomenica!B246</f>
        <v>26</v>
      </c>
      <c r="AE152" s="206" t="str">
        <f>Turnidomenica!C246</f>
        <v>Carlo Alessi</v>
      </c>
      <c r="AF152" s="206" t="str">
        <f>Turnidomenica!D246</f>
        <v>Luis D. Lòpez</v>
      </c>
      <c r="AG152" s="206"/>
      <c r="AH152" s="206"/>
      <c r="AI152" s="206" t="str">
        <f>Turnidomenica!G246</f>
        <v>Giuseppe Battaglia</v>
      </c>
      <c r="AJ152" s="206" t="str">
        <f>Turnidomenica!A204</f>
        <v>Veterani - Girone 9</v>
      </c>
      <c r="AK152" s="206">
        <f>Turnidomenica!B204</f>
        <v>26</v>
      </c>
      <c r="AL152" s="206" t="str">
        <f>Turnidomenica!C204</f>
        <v>Massimiliano Croatti</v>
      </c>
      <c r="AM152" s="206" t="str">
        <f>Turnidomenica!D204</f>
        <v>Hans Ruf</v>
      </c>
      <c r="AN152" s="206"/>
      <c r="AO152" s="206"/>
      <c r="AP152" s="206" t="str">
        <f>Turnidomenica!G204</f>
        <v>Filippo Sella</v>
      </c>
      <c r="AQ152" s="206" t="str">
        <f>Turnidomenica!A288</f>
        <v>Veterani - Barr. Cons.</v>
      </c>
      <c r="AR152" s="206">
        <f>Turnidomenica!B288</f>
        <v>26</v>
      </c>
      <c r="AS152" s="206" t="str">
        <f>Turnidomenica!C288</f>
        <v>Marco Trevisan</v>
      </c>
      <c r="AT152" s="206" t="str">
        <f>Turnidomenica!D288</f>
        <v>Francesco Riccobene</v>
      </c>
      <c r="AU152" s="206"/>
      <c r="AV152" s="206"/>
      <c r="AW152" s="206" t="str">
        <f>Turnidomenica!G288</f>
        <v>Massimiliano Schiavone</v>
      </c>
      <c r="AX152" s="206" t="str">
        <f>Turnidomenica!A328</f>
        <v>Veterani - Barrages</v>
      </c>
      <c r="AY152" s="206">
        <f>Turnidomenica!B328</f>
        <v>26</v>
      </c>
      <c r="AZ152" s="206" t="str">
        <f>Turnidomenica!C328</f>
        <v>Karl-Heinz Haider</v>
      </c>
      <c r="BA152" s="206" t="str">
        <f>Turnidomenica!D328</f>
        <v>Luis Felipe Mendez</v>
      </c>
      <c r="BB152" s="206"/>
      <c r="BC152" s="206"/>
      <c r="BD152" s="206" t="str">
        <f>Turnidomenica!G328</f>
        <v>Michele Giudice</v>
      </c>
      <c r="BE152" s="206" t="str">
        <f>Turnidomenica!A370</f>
        <v>Veterani - 1/8 Cons.</v>
      </c>
      <c r="BF152" s="206">
        <f>Turnidomenica!B370</f>
        <v>26</v>
      </c>
      <c r="BG152" s="206" t="str">
        <f>Turnidomenica!C370</f>
        <v>Michele Giudice</v>
      </c>
      <c r="BH152" s="206" t="str">
        <f>Turnidomenica!D370</f>
        <v>Pietro Bonfante</v>
      </c>
      <c r="BI152" s="206"/>
      <c r="BJ152" s="206"/>
      <c r="BK152" s="206" t="str">
        <f>Turnidomenica!G370</f>
        <v>Joseph Mifsud</v>
      </c>
      <c r="BL152" s="206"/>
      <c r="BM152" s="206"/>
      <c r="BN152" s="206"/>
      <c r="BO152" s="206"/>
      <c r="BP152" s="206"/>
      <c r="BQ152" s="206"/>
      <c r="BR152" s="224"/>
      <c r="BS152" s="143"/>
      <c r="BT152" s="143"/>
      <c r="BU152" s="143"/>
      <c r="BV152" s="143"/>
      <c r="BW152" s="143"/>
      <c r="BX152" s="143"/>
      <c r="BY152" s="143"/>
      <c r="BZ152" s="143"/>
      <c r="CA152" s="143"/>
      <c r="CB152" s="143"/>
      <c r="CC152" s="143"/>
      <c r="CD152" s="143"/>
      <c r="CE152" s="143"/>
      <c r="CF152" s="143"/>
    </row>
    <row r="153" spans="1:84" ht="12.75" customHeight="1">
      <c r="A153" s="133"/>
      <c r="B153" s="133"/>
      <c r="C153" s="143"/>
      <c r="D153" s="209" t="s">
        <v>954</v>
      </c>
      <c r="E153" s="210"/>
      <c r="F153" s="210"/>
      <c r="G153" s="205" t="s">
        <v>955</v>
      </c>
      <c r="H153" s="133"/>
      <c r="I153" s="133"/>
      <c r="J153" s="143"/>
      <c r="K153" s="209" t="s">
        <v>954</v>
      </c>
      <c r="L153" s="210"/>
      <c r="M153" s="210"/>
      <c r="N153" s="205" t="s">
        <v>955</v>
      </c>
      <c r="O153" s="133"/>
      <c r="P153" s="133"/>
      <c r="Q153" s="143"/>
      <c r="R153" s="209" t="s">
        <v>954</v>
      </c>
      <c r="S153" s="210"/>
      <c r="T153" s="210"/>
      <c r="U153" s="205" t="s">
        <v>955</v>
      </c>
      <c r="V153" s="133"/>
      <c r="W153" s="133"/>
      <c r="X153" s="143"/>
      <c r="Y153" s="209" t="s">
        <v>954</v>
      </c>
      <c r="Z153" s="210"/>
      <c r="AA153" s="210"/>
      <c r="AB153" s="205" t="s">
        <v>955</v>
      </c>
      <c r="AC153" s="133"/>
      <c r="AD153" s="133"/>
      <c r="AE153" s="143"/>
      <c r="AF153" s="209" t="s">
        <v>954</v>
      </c>
      <c r="AG153" s="210"/>
      <c r="AH153" s="210"/>
      <c r="AI153" s="205" t="s">
        <v>955</v>
      </c>
      <c r="AJ153" s="133"/>
      <c r="AK153" s="133"/>
      <c r="AL153" s="143"/>
      <c r="AM153" s="209" t="s">
        <v>954</v>
      </c>
      <c r="AN153" s="210"/>
      <c r="AO153" s="210"/>
      <c r="AP153" s="205" t="s">
        <v>955</v>
      </c>
      <c r="AQ153" s="133"/>
      <c r="AR153" s="133"/>
      <c r="AS153" s="143"/>
      <c r="AT153" s="209" t="s">
        <v>954</v>
      </c>
      <c r="AU153" s="210"/>
      <c r="AV153" s="210"/>
      <c r="AW153" s="205" t="s">
        <v>955</v>
      </c>
      <c r="AX153" s="133"/>
      <c r="AY153" s="133"/>
      <c r="AZ153" s="143"/>
      <c r="BA153" s="209" t="s">
        <v>954</v>
      </c>
      <c r="BB153" s="210"/>
      <c r="BC153" s="210"/>
      <c r="BD153" s="205" t="s">
        <v>955</v>
      </c>
      <c r="BE153" s="133"/>
      <c r="BF153" s="133"/>
      <c r="BG153" s="143"/>
      <c r="BH153" s="209" t="s">
        <v>954</v>
      </c>
      <c r="BI153" s="210"/>
      <c r="BJ153" s="210"/>
      <c r="BK153" s="205" t="s">
        <v>955</v>
      </c>
      <c r="BL153" s="133"/>
      <c r="BM153" s="133"/>
      <c r="BN153" s="143"/>
      <c r="BO153" s="209" t="s">
        <v>954</v>
      </c>
      <c r="BP153" s="210"/>
      <c r="BQ153" s="210"/>
      <c r="BR153" s="205" t="s">
        <v>955</v>
      </c>
      <c r="BS153" s="143"/>
      <c r="BT153" s="143"/>
      <c r="BU153" s="143"/>
      <c r="BV153" s="225"/>
      <c r="BW153" s="143"/>
      <c r="BX153" s="143"/>
      <c r="BY153" s="205"/>
      <c r="BZ153" s="143"/>
      <c r="CA153" s="143"/>
      <c r="CB153" s="143"/>
      <c r="CC153" s="225"/>
      <c r="CD153" s="143"/>
      <c r="CE153" s="143"/>
      <c r="CF153" s="205"/>
    </row>
    <row r="154" spans="1:84" ht="12.75" customHeight="1">
      <c r="A154" s="133"/>
      <c r="B154" s="133"/>
      <c r="C154" s="143"/>
      <c r="D154" s="143"/>
      <c r="E154" s="133"/>
      <c r="F154" s="133"/>
      <c r="G154" s="143"/>
      <c r="H154" s="133"/>
      <c r="I154" s="133"/>
      <c r="J154" s="143"/>
      <c r="K154" s="143"/>
      <c r="L154" s="133"/>
      <c r="M154" s="133"/>
      <c r="N154" s="143"/>
      <c r="O154" s="133"/>
      <c r="P154" s="133"/>
      <c r="Q154" s="143"/>
      <c r="R154" s="143"/>
      <c r="S154" s="133"/>
      <c r="T154" s="133"/>
      <c r="U154" s="143"/>
      <c r="V154" s="133"/>
      <c r="W154" s="133"/>
      <c r="X154" s="143"/>
      <c r="Y154" s="143"/>
      <c r="Z154" s="133"/>
      <c r="AA154" s="133"/>
      <c r="AB154" s="143"/>
      <c r="AC154" s="133"/>
      <c r="AD154" s="133"/>
      <c r="AE154" s="143"/>
      <c r="AF154" s="143"/>
      <c r="AG154" s="133"/>
      <c r="AH154" s="133"/>
      <c r="AI154" s="143"/>
      <c r="AJ154" s="133"/>
      <c r="AK154" s="133"/>
      <c r="AL154" s="143"/>
      <c r="AM154" s="143"/>
      <c r="AN154" s="133"/>
      <c r="AO154" s="133"/>
      <c r="AP154" s="143"/>
      <c r="AQ154" s="133"/>
      <c r="AR154" s="133"/>
      <c r="AS154" s="143"/>
      <c r="AT154" s="143"/>
      <c r="AU154" s="133"/>
      <c r="AV154" s="133"/>
      <c r="AW154" s="143"/>
      <c r="AX154" s="133"/>
      <c r="AY154" s="133"/>
      <c r="AZ154" s="143"/>
      <c r="BA154" s="143"/>
      <c r="BB154" s="133"/>
      <c r="BC154" s="133"/>
      <c r="BD154" s="143"/>
      <c r="BE154" s="133"/>
      <c r="BF154" s="133"/>
      <c r="BG154" s="143"/>
      <c r="BH154" s="143"/>
      <c r="BI154" s="133"/>
      <c r="BJ154" s="133"/>
      <c r="BK154" s="143"/>
      <c r="BL154" s="133"/>
      <c r="BM154" s="133"/>
      <c r="BN154" s="143"/>
      <c r="BO154" s="143"/>
      <c r="BP154" s="133"/>
      <c r="BQ154" s="133"/>
      <c r="BR154" s="143"/>
      <c r="BS154" s="143"/>
      <c r="BT154" s="143"/>
      <c r="BU154" s="143"/>
      <c r="BV154" s="143"/>
      <c r="BW154" s="143"/>
      <c r="BX154" s="143"/>
      <c r="BY154" s="143"/>
      <c r="BZ154" s="226"/>
      <c r="CA154" s="226"/>
      <c r="CB154" s="226"/>
      <c r="CC154" s="226"/>
      <c r="CD154" s="226"/>
      <c r="CE154" s="226"/>
      <c r="CF154" s="226"/>
    </row>
    <row r="155" spans="1:84" ht="12.75" customHeight="1">
      <c r="A155" s="328" t="s">
        <v>941</v>
      </c>
      <c r="B155" s="328"/>
      <c r="C155" s="328"/>
      <c r="D155" s="328"/>
      <c r="E155" s="328"/>
      <c r="F155" s="328"/>
      <c r="G155" s="328"/>
      <c r="H155" s="328" t="s">
        <v>941</v>
      </c>
      <c r="I155" s="328"/>
      <c r="J155" s="328"/>
      <c r="K155" s="328"/>
      <c r="L155" s="328"/>
      <c r="M155" s="328"/>
      <c r="N155" s="328"/>
      <c r="O155" s="328" t="s">
        <v>941</v>
      </c>
      <c r="P155" s="328"/>
      <c r="Q155" s="328"/>
      <c r="R155" s="328"/>
      <c r="S155" s="328"/>
      <c r="T155" s="328"/>
      <c r="U155" s="328"/>
      <c r="V155" s="328" t="s">
        <v>941</v>
      </c>
      <c r="W155" s="328"/>
      <c r="X155" s="328"/>
      <c r="Y155" s="328"/>
      <c r="Z155" s="328"/>
      <c r="AA155" s="328"/>
      <c r="AB155" s="328"/>
      <c r="AC155" s="328" t="s">
        <v>941</v>
      </c>
      <c r="AD155" s="328"/>
      <c r="AE155" s="328"/>
      <c r="AF155" s="328"/>
      <c r="AG155" s="328"/>
      <c r="AH155" s="328"/>
      <c r="AI155" s="328"/>
      <c r="AJ155" s="328" t="s">
        <v>941</v>
      </c>
      <c r="AK155" s="328"/>
      <c r="AL155" s="328"/>
      <c r="AM155" s="328"/>
      <c r="AN155" s="328"/>
      <c r="AO155" s="328"/>
      <c r="AP155" s="328"/>
      <c r="AQ155" s="328" t="s">
        <v>941</v>
      </c>
      <c r="AR155" s="328"/>
      <c r="AS155" s="328"/>
      <c r="AT155" s="328"/>
      <c r="AU155" s="328"/>
      <c r="AV155" s="328"/>
      <c r="AW155" s="328"/>
      <c r="AX155" s="328" t="s">
        <v>941</v>
      </c>
      <c r="AY155" s="328"/>
      <c r="AZ155" s="328"/>
      <c r="BA155" s="328"/>
      <c r="BB155" s="328"/>
      <c r="BC155" s="328"/>
      <c r="BD155" s="328"/>
      <c r="BE155" s="328" t="s">
        <v>941</v>
      </c>
      <c r="BF155" s="328"/>
      <c r="BG155" s="328"/>
      <c r="BH155" s="328"/>
      <c r="BI155" s="328"/>
      <c r="BJ155" s="328"/>
      <c r="BK155" s="328"/>
      <c r="BL155" s="328" t="s">
        <v>941</v>
      </c>
      <c r="BM155" s="328"/>
      <c r="BN155" s="328"/>
      <c r="BO155" s="328"/>
      <c r="BP155" s="328"/>
      <c r="BQ155" s="328"/>
      <c r="BR155" s="328"/>
      <c r="BS155" s="328"/>
      <c r="BT155" s="328"/>
      <c r="BU155" s="328"/>
      <c r="BV155" s="328"/>
      <c r="BW155" s="328"/>
      <c r="BX155" s="328"/>
      <c r="BY155" s="328"/>
      <c r="BZ155" s="328"/>
      <c r="CA155" s="328"/>
      <c r="CB155" s="328"/>
      <c r="CC155" s="328"/>
      <c r="CD155" s="328"/>
      <c r="CE155" s="328"/>
      <c r="CF155" s="328"/>
    </row>
    <row r="156" spans="1:84" ht="12.75" customHeight="1">
      <c r="A156" s="329" t="s">
        <v>942</v>
      </c>
      <c r="B156" s="329"/>
      <c r="C156" s="329"/>
      <c r="D156" s="329"/>
      <c r="E156" s="329"/>
      <c r="F156" s="329"/>
      <c r="G156" s="329"/>
      <c r="H156" s="329" t="s">
        <v>943</v>
      </c>
      <c r="I156" s="329"/>
      <c r="J156" s="329"/>
      <c r="K156" s="329"/>
      <c r="L156" s="329"/>
      <c r="M156" s="329"/>
      <c r="N156" s="329"/>
      <c r="O156" s="329" t="s">
        <v>944</v>
      </c>
      <c r="P156" s="329"/>
      <c r="Q156" s="329"/>
      <c r="R156" s="329"/>
      <c r="S156" s="329"/>
      <c r="T156" s="329"/>
      <c r="U156" s="329"/>
      <c r="V156" s="329" t="s">
        <v>945</v>
      </c>
      <c r="W156" s="329"/>
      <c r="X156" s="329"/>
      <c r="Y156" s="329"/>
      <c r="Z156" s="329"/>
      <c r="AA156" s="329"/>
      <c r="AB156" s="329"/>
      <c r="AC156" s="329" t="s">
        <v>946</v>
      </c>
      <c r="AD156" s="329"/>
      <c r="AE156" s="329"/>
      <c r="AF156" s="329"/>
      <c r="AG156" s="329"/>
      <c r="AH156" s="329"/>
      <c r="AI156" s="329"/>
      <c r="AJ156" s="329" t="s">
        <v>947</v>
      </c>
      <c r="AK156" s="329"/>
      <c r="AL156" s="329"/>
      <c r="AM156" s="329"/>
      <c r="AN156" s="329"/>
      <c r="AO156" s="329"/>
      <c r="AP156" s="329"/>
      <c r="AQ156" s="329" t="s">
        <v>948</v>
      </c>
      <c r="AR156" s="329"/>
      <c r="AS156" s="329"/>
      <c r="AT156" s="329"/>
      <c r="AU156" s="329"/>
      <c r="AV156" s="329"/>
      <c r="AW156" s="329"/>
      <c r="AX156" s="329" t="s">
        <v>949</v>
      </c>
      <c r="AY156" s="329"/>
      <c r="AZ156" s="329"/>
      <c r="BA156" s="329"/>
      <c r="BB156" s="329"/>
      <c r="BC156" s="329"/>
      <c r="BD156" s="329"/>
      <c r="BE156" s="329" t="s">
        <v>950</v>
      </c>
      <c r="BF156" s="329"/>
      <c r="BG156" s="329"/>
      <c r="BH156" s="329"/>
      <c r="BI156" s="329"/>
      <c r="BJ156" s="329"/>
      <c r="BK156" s="329"/>
      <c r="BL156" s="329" t="s">
        <v>951</v>
      </c>
      <c r="BM156" s="329"/>
      <c r="BN156" s="329"/>
      <c r="BO156" s="329"/>
      <c r="BP156" s="329"/>
      <c r="BQ156" s="329"/>
      <c r="BR156" s="333"/>
      <c r="BS156" s="228"/>
      <c r="BT156" s="228"/>
      <c r="BU156" s="228"/>
      <c r="BV156" s="228"/>
      <c r="BW156" s="228"/>
      <c r="BX156" s="228"/>
      <c r="BY156" s="228"/>
      <c r="BZ156" s="228"/>
      <c r="CA156" s="228"/>
      <c r="CB156" s="228"/>
      <c r="CC156" s="228"/>
      <c r="CD156" s="228"/>
      <c r="CE156" s="228"/>
      <c r="CF156" s="228"/>
    </row>
    <row r="157" spans="1:84" ht="12.75" customHeight="1">
      <c r="A157" s="277" t="s">
        <v>784</v>
      </c>
      <c r="B157" s="277" t="s">
        <v>785</v>
      </c>
      <c r="C157" s="277" t="s">
        <v>764</v>
      </c>
      <c r="D157" s="277" t="s">
        <v>765</v>
      </c>
      <c r="E157" s="330" t="s">
        <v>543</v>
      </c>
      <c r="F157" s="330"/>
      <c r="G157" s="277" t="s">
        <v>544</v>
      </c>
      <c r="H157" s="277" t="s">
        <v>784</v>
      </c>
      <c r="I157" s="277" t="s">
        <v>785</v>
      </c>
      <c r="J157" s="277" t="s">
        <v>764</v>
      </c>
      <c r="K157" s="277" t="s">
        <v>765</v>
      </c>
      <c r="L157" s="330" t="s">
        <v>543</v>
      </c>
      <c r="M157" s="330"/>
      <c r="N157" s="277" t="s">
        <v>544</v>
      </c>
      <c r="O157" s="277" t="s">
        <v>784</v>
      </c>
      <c r="P157" s="277" t="s">
        <v>785</v>
      </c>
      <c r="Q157" s="277" t="s">
        <v>764</v>
      </c>
      <c r="R157" s="277" t="s">
        <v>765</v>
      </c>
      <c r="S157" s="330" t="s">
        <v>543</v>
      </c>
      <c r="T157" s="330"/>
      <c r="U157" s="277" t="s">
        <v>544</v>
      </c>
      <c r="V157" s="277" t="s">
        <v>784</v>
      </c>
      <c r="W157" s="277" t="s">
        <v>785</v>
      </c>
      <c r="X157" s="277" t="s">
        <v>764</v>
      </c>
      <c r="Y157" s="277" t="s">
        <v>765</v>
      </c>
      <c r="Z157" s="330" t="s">
        <v>543</v>
      </c>
      <c r="AA157" s="330"/>
      <c r="AB157" s="277" t="s">
        <v>544</v>
      </c>
      <c r="AC157" s="277" t="s">
        <v>784</v>
      </c>
      <c r="AD157" s="277" t="s">
        <v>785</v>
      </c>
      <c r="AE157" s="277" t="s">
        <v>764</v>
      </c>
      <c r="AF157" s="277" t="s">
        <v>765</v>
      </c>
      <c r="AG157" s="330" t="s">
        <v>543</v>
      </c>
      <c r="AH157" s="330"/>
      <c r="AI157" s="277" t="s">
        <v>544</v>
      </c>
      <c r="AJ157" s="277" t="s">
        <v>784</v>
      </c>
      <c r="AK157" s="277" t="s">
        <v>785</v>
      </c>
      <c r="AL157" s="277" t="s">
        <v>764</v>
      </c>
      <c r="AM157" s="277" t="s">
        <v>765</v>
      </c>
      <c r="AN157" s="330" t="s">
        <v>543</v>
      </c>
      <c r="AO157" s="330"/>
      <c r="AP157" s="277" t="s">
        <v>544</v>
      </c>
      <c r="AQ157" s="277" t="s">
        <v>784</v>
      </c>
      <c r="AR157" s="277" t="s">
        <v>785</v>
      </c>
      <c r="AS157" s="277" t="s">
        <v>764</v>
      </c>
      <c r="AT157" s="277" t="s">
        <v>765</v>
      </c>
      <c r="AU157" s="330" t="s">
        <v>543</v>
      </c>
      <c r="AV157" s="330"/>
      <c r="AW157" s="277" t="s">
        <v>544</v>
      </c>
      <c r="AX157" s="277" t="s">
        <v>784</v>
      </c>
      <c r="AY157" s="277" t="s">
        <v>785</v>
      </c>
      <c r="AZ157" s="277" t="s">
        <v>764</v>
      </c>
      <c r="BA157" s="277" t="s">
        <v>765</v>
      </c>
      <c r="BB157" s="330" t="s">
        <v>543</v>
      </c>
      <c r="BC157" s="330"/>
      <c r="BD157" s="277" t="s">
        <v>544</v>
      </c>
      <c r="BE157" s="277" t="s">
        <v>784</v>
      </c>
      <c r="BF157" s="277" t="s">
        <v>785</v>
      </c>
      <c r="BG157" s="277" t="s">
        <v>764</v>
      </c>
      <c r="BH157" s="277" t="s">
        <v>765</v>
      </c>
      <c r="BI157" s="330" t="s">
        <v>543</v>
      </c>
      <c r="BJ157" s="330"/>
      <c r="BK157" s="277" t="s">
        <v>544</v>
      </c>
      <c r="BL157" s="277" t="s">
        <v>784</v>
      </c>
      <c r="BM157" s="277" t="s">
        <v>785</v>
      </c>
      <c r="BN157" s="277" t="s">
        <v>764</v>
      </c>
      <c r="BO157" s="277" t="s">
        <v>765</v>
      </c>
      <c r="BP157" s="330" t="s">
        <v>543</v>
      </c>
      <c r="BQ157" s="330"/>
      <c r="BR157" s="278" t="s">
        <v>544</v>
      </c>
      <c r="BS157" s="152"/>
      <c r="BT157" s="152"/>
      <c r="BU157" s="152"/>
      <c r="BV157" s="152"/>
      <c r="BW157" s="229"/>
      <c r="BX157" s="229"/>
      <c r="BY157" s="152"/>
      <c r="BZ157" s="152"/>
      <c r="CA157" s="152"/>
      <c r="CB157" s="152"/>
      <c r="CC157" s="152"/>
      <c r="CD157" s="229"/>
      <c r="CE157" s="229"/>
      <c r="CF157" s="152"/>
    </row>
    <row r="158" spans="1:84" ht="12.75" customHeight="1">
      <c r="A158" s="206" t="str">
        <f>Turnidomenica!A79</f>
        <v>Veterani - Girone 5</v>
      </c>
      <c r="B158" s="206">
        <f>Turnidomenica!B79</f>
        <v>27</v>
      </c>
      <c r="C158" s="206" t="str">
        <f>Turnidomenica!C79</f>
        <v>Vicenç Prats</v>
      </c>
      <c r="D158" s="206" t="str">
        <f>Turnidomenica!D79</f>
        <v>Riccardo Marinucci</v>
      </c>
      <c r="E158" s="206"/>
      <c r="F158" s="206"/>
      <c r="G158" s="206" t="str">
        <f>Turnidomenica!G79</f>
        <v>Lucio Canicchio</v>
      </c>
      <c r="H158" s="206" t="str">
        <f>Turnidomenica!A37</f>
        <v>Veterani - Girone 10</v>
      </c>
      <c r="I158" s="206">
        <f>Turnidomenica!B37</f>
        <v>27</v>
      </c>
      <c r="J158" s="206" t="str">
        <f>Turnidomenica!C37</f>
        <v>Claudio Dogali</v>
      </c>
      <c r="K158" s="206" t="str">
        <f>Turnidomenica!D37</f>
        <v>Andres Jung Senior</v>
      </c>
      <c r="L158" s="206"/>
      <c r="M158" s="206"/>
      <c r="N158" s="206" t="str">
        <f>Turnidomenica!G37</f>
        <v>Jason Pisani</v>
      </c>
      <c r="O158" s="206" t="str">
        <f>Turnidomenica!A163</f>
        <v>Veterani - Girone 5</v>
      </c>
      <c r="P158" s="206">
        <f>Turnidomenica!B163</f>
        <v>27</v>
      </c>
      <c r="Q158" s="206" t="str">
        <f>Turnidomenica!C163</f>
        <v>Vicenç Prats</v>
      </c>
      <c r="R158" s="206" t="str">
        <f>Turnidomenica!D163</f>
        <v>Eric Naszalyi</v>
      </c>
      <c r="S158" s="206"/>
      <c r="T158" s="206"/>
      <c r="U158" s="206" t="str">
        <f>Turnidomenica!G163</f>
        <v>Patrizio Lazzaretti</v>
      </c>
      <c r="V158" s="206" t="str">
        <f>Turnidomenica!A121</f>
        <v>Veterani - Girone 10</v>
      </c>
      <c r="W158" s="206">
        <f>Turnidomenica!B121</f>
        <v>27</v>
      </c>
      <c r="X158" s="206" t="str">
        <f>Turnidomenica!C121</f>
        <v>Claudio Dogali</v>
      </c>
      <c r="Y158" s="206" t="str">
        <f>Turnidomenica!D121</f>
        <v>Mario Camilleri</v>
      </c>
      <c r="Z158" s="206"/>
      <c r="AA158" s="206"/>
      <c r="AB158" s="206" t="str">
        <f>Turnidomenica!G121</f>
        <v>Titi Giaux</v>
      </c>
      <c r="AC158" s="206" t="str">
        <f>Turnidomenica!A247</f>
        <v>Veterani - Girone 5</v>
      </c>
      <c r="AD158" s="206">
        <f>Turnidomenica!B247</f>
        <v>27</v>
      </c>
      <c r="AE158" s="206" t="str">
        <f>Turnidomenica!C247</f>
        <v>Vicenç Prats</v>
      </c>
      <c r="AF158" s="206" t="str">
        <f>Turnidomenica!D247</f>
        <v>Filippo Sella</v>
      </c>
      <c r="AG158" s="206"/>
      <c r="AH158" s="206"/>
      <c r="AI158" s="206" t="str">
        <f>Turnidomenica!G247</f>
        <v>Manfred Pawlica</v>
      </c>
      <c r="AJ158" s="206" t="str">
        <f>Turnidomenica!A205</f>
        <v>Veterani - Girone 10</v>
      </c>
      <c r="AK158" s="206">
        <f>Turnidomenica!B205</f>
        <v>27</v>
      </c>
      <c r="AL158" s="206" t="str">
        <f>Turnidomenica!C205</f>
        <v>Claudio Dogali</v>
      </c>
      <c r="AM158" s="206" t="str">
        <f>Turnidomenica!D205</f>
        <v>Luca Bisio</v>
      </c>
      <c r="AN158" s="206"/>
      <c r="AO158" s="206"/>
      <c r="AP158" s="206" t="str">
        <f>Turnidomenica!G205</f>
        <v>Vicenç Prats</v>
      </c>
      <c r="AQ158" s="206" t="str">
        <f>Turnidomenica!A289</f>
        <v>Veterani - Barr. Cons.</v>
      </c>
      <c r="AR158" s="206">
        <f>Turnidomenica!B289</f>
        <v>27</v>
      </c>
      <c r="AS158" s="206" t="str">
        <f>Turnidomenica!C289</f>
        <v>Thierry Vivron</v>
      </c>
      <c r="AT158" s="206" t="str">
        <f>Turnidomenica!D289</f>
        <v>Riccardo Marinucci</v>
      </c>
      <c r="AU158" s="206"/>
      <c r="AV158" s="206"/>
      <c r="AW158" s="206" t="str">
        <f>Turnidomenica!G289</f>
        <v>Daniel Scheen</v>
      </c>
      <c r="AX158" s="206" t="str">
        <f>Turnidomenica!A329</f>
        <v>Veterani - Barrages</v>
      </c>
      <c r="AY158" s="206">
        <f>Turnidomenica!B329</f>
        <v>27</v>
      </c>
      <c r="AZ158" s="206" t="str">
        <f>Turnidomenica!C329</f>
        <v>Giuseppe Battaglia</v>
      </c>
      <c r="BA158" s="206" t="str">
        <f>Turnidomenica!D329</f>
        <v>Filippo Sella</v>
      </c>
      <c r="BB158" s="206"/>
      <c r="BC158" s="206"/>
      <c r="BD158" s="206" t="str">
        <f>Turnidomenica!G329</f>
        <v>Pierluigi Signoretti</v>
      </c>
      <c r="BE158" s="206" t="str">
        <f>Turnidomenica!A371</f>
        <v>Veterani - 1/8 Cons.</v>
      </c>
      <c r="BF158" s="206">
        <f>Turnidomenica!B371</f>
        <v>27</v>
      </c>
      <c r="BG158" s="206" t="str">
        <f>Turnidomenica!C371</f>
        <v>Eric Naszalyi</v>
      </c>
      <c r="BH158" s="206" t="str">
        <f>Turnidomenica!D371</f>
        <v>Giorgio Manfioletti</v>
      </c>
      <c r="BI158" s="206"/>
      <c r="BJ158" s="206"/>
      <c r="BK158" s="206" t="str">
        <f>Turnidomenica!G371</f>
        <v>Ferran Coll</v>
      </c>
      <c r="BL158" s="206"/>
      <c r="BM158" s="206"/>
      <c r="BN158" s="206"/>
      <c r="BO158" s="206"/>
      <c r="BP158" s="206"/>
      <c r="BQ158" s="206"/>
      <c r="BR158" s="224"/>
      <c r="BS158" s="143"/>
      <c r="BT158" s="143"/>
      <c r="BU158" s="143"/>
      <c r="BV158" s="143"/>
      <c r="BW158" s="143"/>
      <c r="BX158" s="143"/>
      <c r="BY158" s="143"/>
      <c r="BZ158" s="143"/>
      <c r="CA158" s="143"/>
      <c r="CB158" s="143"/>
      <c r="CC158" s="143"/>
      <c r="CD158" s="143"/>
      <c r="CE158" s="143"/>
      <c r="CF158" s="143"/>
    </row>
    <row r="159" spans="1:84" ht="12.75" customHeight="1">
      <c r="A159" s="133"/>
      <c r="B159" s="133"/>
      <c r="C159" s="143"/>
      <c r="D159" s="209" t="s">
        <v>954</v>
      </c>
      <c r="E159" s="210"/>
      <c r="F159" s="210"/>
      <c r="G159" s="205" t="s">
        <v>955</v>
      </c>
      <c r="H159" s="133"/>
      <c r="I159" s="133"/>
      <c r="J159" s="143"/>
      <c r="K159" s="209" t="s">
        <v>954</v>
      </c>
      <c r="L159" s="210"/>
      <c r="M159" s="210"/>
      <c r="N159" s="205" t="s">
        <v>955</v>
      </c>
      <c r="O159" s="133"/>
      <c r="P159" s="133"/>
      <c r="Q159" s="143"/>
      <c r="R159" s="209" t="s">
        <v>954</v>
      </c>
      <c r="S159" s="210"/>
      <c r="T159" s="210"/>
      <c r="U159" s="205" t="s">
        <v>955</v>
      </c>
      <c r="V159" s="133"/>
      <c r="W159" s="133"/>
      <c r="X159" s="143"/>
      <c r="Y159" s="209" t="s">
        <v>954</v>
      </c>
      <c r="Z159" s="210"/>
      <c r="AA159" s="210"/>
      <c r="AB159" s="205" t="s">
        <v>955</v>
      </c>
      <c r="AC159" s="133"/>
      <c r="AD159" s="133"/>
      <c r="AE159" s="143"/>
      <c r="AF159" s="209" t="s">
        <v>954</v>
      </c>
      <c r="AG159" s="210"/>
      <c r="AH159" s="210"/>
      <c r="AI159" s="205" t="s">
        <v>955</v>
      </c>
      <c r="AJ159" s="133"/>
      <c r="AK159" s="133"/>
      <c r="AL159" s="143"/>
      <c r="AM159" s="209" t="s">
        <v>954</v>
      </c>
      <c r="AN159" s="210"/>
      <c r="AO159" s="210"/>
      <c r="AP159" s="205" t="s">
        <v>955</v>
      </c>
      <c r="AQ159" s="133"/>
      <c r="AR159" s="133"/>
      <c r="AS159" s="143"/>
      <c r="AT159" s="209" t="s">
        <v>954</v>
      </c>
      <c r="AU159" s="210"/>
      <c r="AV159" s="210"/>
      <c r="AW159" s="205" t="s">
        <v>955</v>
      </c>
      <c r="AX159" s="133"/>
      <c r="AY159" s="133"/>
      <c r="AZ159" s="143"/>
      <c r="BA159" s="209" t="s">
        <v>954</v>
      </c>
      <c r="BB159" s="210"/>
      <c r="BC159" s="210"/>
      <c r="BD159" s="205" t="s">
        <v>955</v>
      </c>
      <c r="BE159" s="133"/>
      <c r="BF159" s="133"/>
      <c r="BG159" s="143"/>
      <c r="BH159" s="209" t="s">
        <v>954</v>
      </c>
      <c r="BI159" s="210"/>
      <c r="BJ159" s="210"/>
      <c r="BK159" s="205" t="s">
        <v>955</v>
      </c>
      <c r="BL159" s="133"/>
      <c r="BM159" s="133"/>
      <c r="BN159" s="143"/>
      <c r="BO159" s="209" t="s">
        <v>954</v>
      </c>
      <c r="BP159" s="210"/>
      <c r="BQ159" s="210"/>
      <c r="BR159" s="205" t="s">
        <v>955</v>
      </c>
      <c r="BS159" s="143"/>
      <c r="BT159" s="143"/>
      <c r="BU159" s="143"/>
      <c r="BV159" s="225"/>
      <c r="BW159" s="143"/>
      <c r="BX159" s="143"/>
      <c r="BY159" s="205"/>
      <c r="BZ159" s="143"/>
      <c r="CA159" s="143"/>
      <c r="CB159" s="143"/>
      <c r="CC159" s="225"/>
      <c r="CD159" s="143"/>
      <c r="CE159" s="143"/>
      <c r="CF159" s="205"/>
    </row>
    <row r="160" spans="1:84" ht="12.75" customHeight="1">
      <c r="A160" s="133"/>
      <c r="B160" s="133"/>
      <c r="C160" s="143"/>
      <c r="D160" s="143"/>
      <c r="E160" s="133"/>
      <c r="F160" s="133"/>
      <c r="G160" s="143"/>
      <c r="H160" s="133"/>
      <c r="I160" s="133"/>
      <c r="J160" s="143"/>
      <c r="K160" s="143"/>
      <c r="L160" s="133"/>
      <c r="M160" s="133"/>
      <c r="N160" s="143"/>
      <c r="O160" s="133"/>
      <c r="P160" s="133"/>
      <c r="Q160" s="143"/>
      <c r="R160" s="143"/>
      <c r="S160" s="133"/>
      <c r="T160" s="133"/>
      <c r="U160" s="143"/>
      <c r="V160" s="133"/>
      <c r="W160" s="133"/>
      <c r="X160" s="143"/>
      <c r="Y160" s="143"/>
      <c r="Z160" s="133"/>
      <c r="AA160" s="133"/>
      <c r="AB160" s="143"/>
      <c r="AC160" s="133"/>
      <c r="AD160" s="133"/>
      <c r="AE160" s="143"/>
      <c r="AF160" s="143"/>
      <c r="AG160" s="133"/>
      <c r="AH160" s="133"/>
      <c r="AI160" s="143"/>
      <c r="AJ160" s="133"/>
      <c r="AK160" s="133"/>
      <c r="AL160" s="143"/>
      <c r="AM160" s="143"/>
      <c r="AN160" s="133"/>
      <c r="AO160" s="133"/>
      <c r="AP160" s="143"/>
      <c r="AQ160" s="133"/>
      <c r="AR160" s="133"/>
      <c r="AS160" s="143"/>
      <c r="AT160" s="143"/>
      <c r="AU160" s="133"/>
      <c r="AV160" s="133"/>
      <c r="AW160" s="143"/>
      <c r="AX160" s="133"/>
      <c r="AY160" s="133"/>
      <c r="AZ160" s="143"/>
      <c r="BA160" s="143"/>
      <c r="BB160" s="133"/>
      <c r="BC160" s="133"/>
      <c r="BD160" s="143"/>
      <c r="BE160" s="133"/>
      <c r="BF160" s="133"/>
      <c r="BG160" s="143"/>
      <c r="BH160" s="143"/>
      <c r="BI160" s="133"/>
      <c r="BJ160" s="133"/>
      <c r="BK160" s="143"/>
      <c r="BL160" s="133"/>
      <c r="BM160" s="133"/>
      <c r="BN160" s="143"/>
      <c r="BO160" s="143"/>
      <c r="BP160" s="133"/>
      <c r="BQ160" s="133"/>
      <c r="BR160" s="143"/>
      <c r="BS160" s="143"/>
      <c r="BT160" s="143"/>
      <c r="BU160" s="143"/>
      <c r="BV160" s="143"/>
      <c r="BW160" s="143"/>
      <c r="BX160" s="143"/>
      <c r="BY160" s="143"/>
      <c r="BZ160" s="226"/>
      <c r="CA160" s="226"/>
      <c r="CB160" s="226"/>
      <c r="CC160" s="226"/>
      <c r="CD160" s="226"/>
      <c r="CE160" s="226"/>
      <c r="CF160" s="226"/>
    </row>
    <row r="161" spans="1:84" ht="12.75" customHeight="1">
      <c r="A161" s="328" t="s">
        <v>941</v>
      </c>
      <c r="B161" s="328"/>
      <c r="C161" s="328"/>
      <c r="D161" s="328"/>
      <c r="E161" s="328"/>
      <c r="F161" s="328"/>
      <c r="G161" s="328"/>
      <c r="H161" s="328" t="s">
        <v>941</v>
      </c>
      <c r="I161" s="328"/>
      <c r="J161" s="328"/>
      <c r="K161" s="328"/>
      <c r="L161" s="328"/>
      <c r="M161" s="328"/>
      <c r="N161" s="328"/>
      <c r="O161" s="328" t="s">
        <v>941</v>
      </c>
      <c r="P161" s="328"/>
      <c r="Q161" s="328"/>
      <c r="R161" s="328"/>
      <c r="S161" s="328"/>
      <c r="T161" s="328"/>
      <c r="U161" s="328"/>
      <c r="V161" s="328" t="s">
        <v>941</v>
      </c>
      <c r="W161" s="328"/>
      <c r="X161" s="328"/>
      <c r="Y161" s="328"/>
      <c r="Z161" s="328"/>
      <c r="AA161" s="328"/>
      <c r="AB161" s="328"/>
      <c r="AC161" s="328" t="s">
        <v>941</v>
      </c>
      <c r="AD161" s="328"/>
      <c r="AE161" s="328"/>
      <c r="AF161" s="328"/>
      <c r="AG161" s="328"/>
      <c r="AH161" s="328"/>
      <c r="AI161" s="328"/>
      <c r="AJ161" s="328" t="s">
        <v>941</v>
      </c>
      <c r="AK161" s="328"/>
      <c r="AL161" s="328"/>
      <c r="AM161" s="328"/>
      <c r="AN161" s="328"/>
      <c r="AO161" s="328"/>
      <c r="AP161" s="328"/>
      <c r="AQ161" s="328" t="s">
        <v>941</v>
      </c>
      <c r="AR161" s="328"/>
      <c r="AS161" s="328"/>
      <c r="AT161" s="328"/>
      <c r="AU161" s="328"/>
      <c r="AV161" s="328"/>
      <c r="AW161" s="328"/>
      <c r="AX161" s="328" t="s">
        <v>941</v>
      </c>
      <c r="AY161" s="328"/>
      <c r="AZ161" s="328"/>
      <c r="BA161" s="328"/>
      <c r="BB161" s="328"/>
      <c r="BC161" s="328"/>
      <c r="BD161" s="328"/>
      <c r="BE161" s="328" t="s">
        <v>941</v>
      </c>
      <c r="BF161" s="328"/>
      <c r="BG161" s="328"/>
      <c r="BH161" s="328"/>
      <c r="BI161" s="328"/>
      <c r="BJ161" s="328"/>
      <c r="BK161" s="328"/>
      <c r="BL161" s="328" t="s">
        <v>941</v>
      </c>
      <c r="BM161" s="328"/>
      <c r="BN161" s="328"/>
      <c r="BO161" s="328"/>
      <c r="BP161" s="328"/>
      <c r="BQ161" s="328"/>
      <c r="BR161" s="328"/>
      <c r="BS161" s="328"/>
      <c r="BT161" s="328"/>
      <c r="BU161" s="328"/>
      <c r="BV161" s="328"/>
      <c r="BW161" s="328"/>
      <c r="BX161" s="328"/>
      <c r="BY161" s="328"/>
      <c r="BZ161" s="328"/>
      <c r="CA161" s="328"/>
      <c r="CB161" s="328"/>
      <c r="CC161" s="328"/>
      <c r="CD161" s="328"/>
      <c r="CE161" s="328"/>
      <c r="CF161" s="328"/>
    </row>
    <row r="162" spans="1:84" ht="12.75" customHeight="1">
      <c r="A162" s="329" t="s">
        <v>942</v>
      </c>
      <c r="B162" s="329"/>
      <c r="C162" s="329"/>
      <c r="D162" s="329"/>
      <c r="E162" s="329"/>
      <c r="F162" s="329"/>
      <c r="G162" s="329"/>
      <c r="H162" s="329" t="s">
        <v>943</v>
      </c>
      <c r="I162" s="329"/>
      <c r="J162" s="329"/>
      <c r="K162" s="329"/>
      <c r="L162" s="329"/>
      <c r="M162" s="329"/>
      <c r="N162" s="329"/>
      <c r="O162" s="329" t="s">
        <v>944</v>
      </c>
      <c r="P162" s="329"/>
      <c r="Q162" s="329"/>
      <c r="R162" s="329"/>
      <c r="S162" s="329"/>
      <c r="T162" s="329"/>
      <c r="U162" s="329"/>
      <c r="V162" s="329" t="s">
        <v>945</v>
      </c>
      <c r="W162" s="329"/>
      <c r="X162" s="329"/>
      <c r="Y162" s="329"/>
      <c r="Z162" s="329"/>
      <c r="AA162" s="329"/>
      <c r="AB162" s="329"/>
      <c r="AC162" s="329" t="s">
        <v>946</v>
      </c>
      <c r="AD162" s="329"/>
      <c r="AE162" s="329"/>
      <c r="AF162" s="329"/>
      <c r="AG162" s="329"/>
      <c r="AH162" s="329"/>
      <c r="AI162" s="329"/>
      <c r="AJ162" s="329" t="s">
        <v>947</v>
      </c>
      <c r="AK162" s="329"/>
      <c r="AL162" s="329"/>
      <c r="AM162" s="329"/>
      <c r="AN162" s="329"/>
      <c r="AO162" s="329"/>
      <c r="AP162" s="329"/>
      <c r="AQ162" s="329" t="s">
        <v>948</v>
      </c>
      <c r="AR162" s="329"/>
      <c r="AS162" s="329"/>
      <c r="AT162" s="329"/>
      <c r="AU162" s="329"/>
      <c r="AV162" s="329"/>
      <c r="AW162" s="329"/>
      <c r="AX162" s="329" t="s">
        <v>949</v>
      </c>
      <c r="AY162" s="329"/>
      <c r="AZ162" s="329"/>
      <c r="BA162" s="329"/>
      <c r="BB162" s="329"/>
      <c r="BC162" s="329"/>
      <c r="BD162" s="329"/>
      <c r="BE162" s="329" t="s">
        <v>950</v>
      </c>
      <c r="BF162" s="329"/>
      <c r="BG162" s="329"/>
      <c r="BH162" s="329"/>
      <c r="BI162" s="329"/>
      <c r="BJ162" s="329"/>
      <c r="BK162" s="329"/>
      <c r="BL162" s="329" t="s">
        <v>951</v>
      </c>
      <c r="BM162" s="329"/>
      <c r="BN162" s="329"/>
      <c r="BO162" s="329"/>
      <c r="BP162" s="329"/>
      <c r="BQ162" s="329"/>
      <c r="BR162" s="333"/>
      <c r="BS162" s="228"/>
      <c r="BT162" s="228"/>
      <c r="BU162" s="228"/>
      <c r="BV162" s="228"/>
      <c r="BW162" s="228"/>
      <c r="BX162" s="228"/>
      <c r="BY162" s="228"/>
      <c r="BZ162" s="228"/>
      <c r="CA162" s="228"/>
      <c r="CB162" s="228"/>
      <c r="CC162" s="228"/>
      <c r="CD162" s="228"/>
      <c r="CE162" s="228"/>
      <c r="CF162" s="228"/>
    </row>
    <row r="163" spans="1:84" ht="12.75" customHeight="1">
      <c r="A163" s="277" t="s">
        <v>784</v>
      </c>
      <c r="B163" s="277" t="s">
        <v>785</v>
      </c>
      <c r="C163" s="277" t="s">
        <v>764</v>
      </c>
      <c r="D163" s="277" t="s">
        <v>765</v>
      </c>
      <c r="E163" s="330" t="s">
        <v>543</v>
      </c>
      <c r="F163" s="330"/>
      <c r="G163" s="277" t="s">
        <v>544</v>
      </c>
      <c r="H163" s="277" t="s">
        <v>784</v>
      </c>
      <c r="I163" s="277" t="s">
        <v>785</v>
      </c>
      <c r="J163" s="277" t="s">
        <v>764</v>
      </c>
      <c r="K163" s="277" t="s">
        <v>765</v>
      </c>
      <c r="L163" s="330" t="s">
        <v>543</v>
      </c>
      <c r="M163" s="330"/>
      <c r="N163" s="277" t="s">
        <v>544</v>
      </c>
      <c r="O163" s="277" t="s">
        <v>784</v>
      </c>
      <c r="P163" s="277" t="s">
        <v>785</v>
      </c>
      <c r="Q163" s="277" t="s">
        <v>764</v>
      </c>
      <c r="R163" s="277" t="s">
        <v>765</v>
      </c>
      <c r="S163" s="330" t="s">
        <v>543</v>
      </c>
      <c r="T163" s="330"/>
      <c r="U163" s="277" t="s">
        <v>544</v>
      </c>
      <c r="V163" s="277" t="s">
        <v>784</v>
      </c>
      <c r="W163" s="277" t="s">
        <v>785</v>
      </c>
      <c r="X163" s="277" t="s">
        <v>764</v>
      </c>
      <c r="Y163" s="277" t="s">
        <v>765</v>
      </c>
      <c r="Z163" s="330" t="s">
        <v>543</v>
      </c>
      <c r="AA163" s="330"/>
      <c r="AB163" s="277" t="s">
        <v>544</v>
      </c>
      <c r="AC163" s="277" t="s">
        <v>784</v>
      </c>
      <c r="AD163" s="277" t="s">
        <v>785</v>
      </c>
      <c r="AE163" s="277" t="s">
        <v>764</v>
      </c>
      <c r="AF163" s="277" t="s">
        <v>765</v>
      </c>
      <c r="AG163" s="330" t="s">
        <v>543</v>
      </c>
      <c r="AH163" s="330"/>
      <c r="AI163" s="277" t="s">
        <v>544</v>
      </c>
      <c r="AJ163" s="277" t="s">
        <v>784</v>
      </c>
      <c r="AK163" s="277" t="s">
        <v>785</v>
      </c>
      <c r="AL163" s="277" t="s">
        <v>764</v>
      </c>
      <c r="AM163" s="277" t="s">
        <v>765</v>
      </c>
      <c r="AN163" s="330" t="s">
        <v>543</v>
      </c>
      <c r="AO163" s="330"/>
      <c r="AP163" s="277" t="s">
        <v>544</v>
      </c>
      <c r="AQ163" s="277" t="s">
        <v>784</v>
      </c>
      <c r="AR163" s="277" t="s">
        <v>785</v>
      </c>
      <c r="AS163" s="277" t="s">
        <v>764</v>
      </c>
      <c r="AT163" s="277" t="s">
        <v>765</v>
      </c>
      <c r="AU163" s="330" t="s">
        <v>543</v>
      </c>
      <c r="AV163" s="330"/>
      <c r="AW163" s="277" t="s">
        <v>544</v>
      </c>
      <c r="AX163" s="277" t="s">
        <v>784</v>
      </c>
      <c r="AY163" s="277" t="s">
        <v>785</v>
      </c>
      <c r="AZ163" s="277" t="s">
        <v>764</v>
      </c>
      <c r="BA163" s="277" t="s">
        <v>765</v>
      </c>
      <c r="BB163" s="330" t="s">
        <v>543</v>
      </c>
      <c r="BC163" s="330"/>
      <c r="BD163" s="277" t="s">
        <v>544</v>
      </c>
      <c r="BE163" s="277" t="s">
        <v>784</v>
      </c>
      <c r="BF163" s="277" t="s">
        <v>785</v>
      </c>
      <c r="BG163" s="277" t="s">
        <v>764</v>
      </c>
      <c r="BH163" s="277" t="s">
        <v>765</v>
      </c>
      <c r="BI163" s="330" t="s">
        <v>543</v>
      </c>
      <c r="BJ163" s="330"/>
      <c r="BK163" s="277" t="s">
        <v>544</v>
      </c>
      <c r="BL163" s="277" t="s">
        <v>784</v>
      </c>
      <c r="BM163" s="277" t="s">
        <v>785</v>
      </c>
      <c r="BN163" s="277" t="s">
        <v>764</v>
      </c>
      <c r="BO163" s="277" t="s">
        <v>765</v>
      </c>
      <c r="BP163" s="330" t="s">
        <v>543</v>
      </c>
      <c r="BQ163" s="330"/>
      <c r="BR163" s="278" t="s">
        <v>544</v>
      </c>
      <c r="BS163" s="152"/>
      <c r="BT163" s="152"/>
      <c r="BU163" s="152"/>
      <c r="BV163" s="152"/>
      <c r="BW163" s="229"/>
      <c r="BX163" s="229"/>
      <c r="BY163" s="152"/>
      <c r="BZ163" s="152"/>
      <c r="CA163" s="152"/>
      <c r="CB163" s="152"/>
      <c r="CC163" s="152"/>
      <c r="CD163" s="229"/>
      <c r="CE163" s="229"/>
      <c r="CF163" s="152"/>
    </row>
    <row r="164" spans="1:84" ht="12.75" customHeight="1">
      <c r="A164" s="206" t="str">
        <f>Turnidomenica!A80</f>
        <v>Veterani - Girone 5</v>
      </c>
      <c r="B164" s="206">
        <f>Turnidomenica!B80</f>
        <v>28</v>
      </c>
      <c r="C164" s="206" t="str">
        <f>Turnidomenica!C80</f>
        <v>Eric Naszalyi</v>
      </c>
      <c r="D164" s="206" t="str">
        <f>Turnidomenica!D80</f>
        <v>Filippo Sella</v>
      </c>
      <c r="E164" s="206"/>
      <c r="F164" s="206"/>
      <c r="G164" s="206" t="str">
        <f>Turnidomenica!G80</f>
        <v>Thierry Vivron</v>
      </c>
      <c r="H164" s="206" t="str">
        <f>Turnidomenica!A38</f>
        <v>Veterani - Girone 10</v>
      </c>
      <c r="I164" s="206">
        <f>Turnidomenica!B38</f>
        <v>28</v>
      </c>
      <c r="J164" s="206" t="str">
        <f>Turnidomenica!C38</f>
        <v>Mario Camilleri</v>
      </c>
      <c r="K164" s="206" t="str">
        <f>Turnidomenica!D38</f>
        <v>Luca Bisio</v>
      </c>
      <c r="L164" s="206"/>
      <c r="M164" s="206"/>
      <c r="N164" s="206" t="str">
        <f>Turnidomenica!G38</f>
        <v>Ferran Coll</v>
      </c>
      <c r="O164" s="206" t="str">
        <f>Turnidomenica!A164</f>
        <v>Veterani - Girone 5</v>
      </c>
      <c r="P164" s="206">
        <f>Turnidomenica!B164</f>
        <v>28</v>
      </c>
      <c r="Q164" s="206" t="str">
        <f>Turnidomenica!C164</f>
        <v>Riccardo Marinucci</v>
      </c>
      <c r="R164" s="206" t="str">
        <f>Turnidomenica!D164</f>
        <v>Filippo Sella</v>
      </c>
      <c r="S164" s="206"/>
      <c r="T164" s="206"/>
      <c r="U164" s="206" t="str">
        <f>Turnidomenica!G164</f>
        <v>Luis Felipe Mendez</v>
      </c>
      <c r="V164" s="206" t="str">
        <f>Turnidomenica!A122</f>
        <v>Veterani - Girone 10</v>
      </c>
      <c r="W164" s="206">
        <f>Turnidomenica!B122</f>
        <v>28</v>
      </c>
      <c r="X164" s="206" t="str">
        <f>Turnidomenica!C122</f>
        <v>Andres Jung Senior</v>
      </c>
      <c r="Y164" s="206" t="str">
        <f>Turnidomenica!D122</f>
        <v>Luca Bisio</v>
      </c>
      <c r="Z164" s="206"/>
      <c r="AA164" s="206"/>
      <c r="AB164" s="206" t="str">
        <f>Turnidomenica!G122</f>
        <v>Gianfranco Calonico</v>
      </c>
      <c r="AC164" s="206" t="str">
        <f>Turnidomenica!A248</f>
        <v>Veterani - Girone 5</v>
      </c>
      <c r="AD164" s="206">
        <f>Turnidomenica!B248</f>
        <v>28</v>
      </c>
      <c r="AE164" s="206" t="str">
        <f>Turnidomenica!C248</f>
        <v>Eric Naszalyi</v>
      </c>
      <c r="AF164" s="206" t="str">
        <f>Turnidomenica!D248</f>
        <v>Riccardo Marinucci</v>
      </c>
      <c r="AG164" s="206"/>
      <c r="AH164" s="206"/>
      <c r="AI164" s="206" t="str">
        <f>Turnidomenica!G248</f>
        <v>Massimiliano Croatti</v>
      </c>
      <c r="AJ164" s="206" t="str">
        <f>Turnidomenica!A206</f>
        <v>Veterani - Girone 10</v>
      </c>
      <c r="AK164" s="206">
        <f>Turnidomenica!B206</f>
        <v>28</v>
      </c>
      <c r="AL164" s="206" t="str">
        <f>Turnidomenica!C206</f>
        <v>Mario Camilleri</v>
      </c>
      <c r="AM164" s="206" t="str">
        <f>Turnidomenica!D206</f>
        <v>Andres Jung Senior</v>
      </c>
      <c r="AN164" s="206"/>
      <c r="AO164" s="206"/>
      <c r="AP164" s="206" t="str">
        <f>Turnidomenica!G206</f>
        <v>Eric Naszalyi</v>
      </c>
      <c r="AQ164" s="206" t="str">
        <f>Turnidomenica!A290</f>
        <v>Veterani - Barr. Cons.</v>
      </c>
      <c r="AR164" s="206">
        <f>Turnidomenica!B290</f>
        <v>28</v>
      </c>
      <c r="AS164" s="206" t="str">
        <f>Turnidomenica!C290</f>
        <v>Gianfranco Savastio</v>
      </c>
      <c r="AT164" s="206" t="str">
        <f>Turnidomenica!D290</f>
        <v>Hans Ruf</v>
      </c>
      <c r="AU164" s="206"/>
      <c r="AV164" s="206"/>
      <c r="AW164" s="206" t="str">
        <f>Turnidomenica!G290</f>
        <v>Gianfranco Mastrantuono</v>
      </c>
      <c r="AX164" s="206" t="str">
        <f>Turnidomenica!A330</f>
        <v>Veterani - Barrages</v>
      </c>
      <c r="AY164" s="206">
        <f>Turnidomenica!B330</f>
        <v>28</v>
      </c>
      <c r="AZ164" s="206" t="str">
        <f>Turnidomenica!C330</f>
        <v>Luis D. Lòpez</v>
      </c>
      <c r="BA164" s="206" t="str">
        <f>Turnidomenica!D330</f>
        <v>Massimiliano Croatti</v>
      </c>
      <c r="BB164" s="206"/>
      <c r="BC164" s="206"/>
      <c r="BD164" s="206" t="str">
        <f>Turnidomenica!G330</f>
        <v>Patrizio Lazzaretti</v>
      </c>
      <c r="BE164" s="206" t="str">
        <f>Turnidomenica!A372</f>
        <v>Veterani - 1/8 Cons.</v>
      </c>
      <c r="BF164" s="206">
        <f>Turnidomenica!B372</f>
        <v>28</v>
      </c>
      <c r="BG164" s="206" t="str">
        <f>Turnidomenica!C372</f>
        <v>Carlo Alessi</v>
      </c>
      <c r="BH164" s="206" t="str">
        <f>Turnidomenica!D372</f>
        <v>Nico Lucchesi</v>
      </c>
      <c r="BI164" s="206"/>
      <c r="BJ164" s="206"/>
      <c r="BK164" s="206" t="str">
        <f>Turnidomenica!G372</f>
        <v>Luis Felipe Mendez</v>
      </c>
      <c r="BL164" s="206"/>
      <c r="BM164" s="206"/>
      <c r="BN164" s="206"/>
      <c r="BO164" s="206"/>
      <c r="BP164" s="206"/>
      <c r="BQ164" s="206"/>
      <c r="BR164" s="224"/>
      <c r="BS164" s="143"/>
      <c r="BT164" s="143"/>
      <c r="BU164" s="143"/>
      <c r="BV164" s="143"/>
      <c r="BW164" s="143"/>
      <c r="BX164" s="143"/>
      <c r="BY164" s="143"/>
      <c r="BZ164" s="143"/>
      <c r="CA164" s="143"/>
      <c r="CB164" s="143"/>
      <c r="CC164" s="143"/>
      <c r="CD164" s="143"/>
      <c r="CE164" s="143"/>
      <c r="CF164" s="143"/>
    </row>
    <row r="165" spans="1:84" ht="12.75" customHeight="1">
      <c r="A165" s="133"/>
      <c r="B165" s="133"/>
      <c r="C165" s="143"/>
      <c r="D165" s="209" t="s">
        <v>954</v>
      </c>
      <c r="E165" s="210"/>
      <c r="F165" s="210"/>
      <c r="G165" s="205" t="s">
        <v>955</v>
      </c>
      <c r="H165" s="133"/>
      <c r="I165" s="133"/>
      <c r="J165" s="143"/>
      <c r="K165" s="209" t="s">
        <v>954</v>
      </c>
      <c r="L165" s="210"/>
      <c r="M165" s="210"/>
      <c r="N165" s="205" t="s">
        <v>955</v>
      </c>
      <c r="O165" s="133"/>
      <c r="P165" s="133"/>
      <c r="Q165" s="143"/>
      <c r="R165" s="209" t="s">
        <v>954</v>
      </c>
      <c r="S165" s="210"/>
      <c r="T165" s="210"/>
      <c r="U165" s="205" t="s">
        <v>955</v>
      </c>
      <c r="V165" s="133"/>
      <c r="W165" s="133"/>
      <c r="X165" s="143"/>
      <c r="Y165" s="209" t="s">
        <v>954</v>
      </c>
      <c r="Z165" s="210"/>
      <c r="AA165" s="210"/>
      <c r="AB165" s="205" t="s">
        <v>955</v>
      </c>
      <c r="AC165" s="133"/>
      <c r="AD165" s="133"/>
      <c r="AE165" s="143"/>
      <c r="AF165" s="209" t="s">
        <v>954</v>
      </c>
      <c r="AG165" s="210"/>
      <c r="AH165" s="210"/>
      <c r="AI165" s="205" t="s">
        <v>955</v>
      </c>
      <c r="AJ165" s="133"/>
      <c r="AK165" s="133"/>
      <c r="AL165" s="143"/>
      <c r="AM165" s="209" t="s">
        <v>954</v>
      </c>
      <c r="AN165" s="210"/>
      <c r="AO165" s="210"/>
      <c r="AP165" s="205" t="s">
        <v>955</v>
      </c>
      <c r="AQ165" s="133"/>
      <c r="AR165" s="133"/>
      <c r="AS165" s="143"/>
      <c r="AT165" s="209" t="s">
        <v>954</v>
      </c>
      <c r="AU165" s="210"/>
      <c r="AV165" s="210"/>
      <c r="AW165" s="205" t="s">
        <v>955</v>
      </c>
      <c r="AX165" s="133"/>
      <c r="AY165" s="133"/>
      <c r="AZ165" s="143"/>
      <c r="BA165" s="209" t="s">
        <v>954</v>
      </c>
      <c r="BB165" s="210"/>
      <c r="BC165" s="210"/>
      <c r="BD165" s="205" t="s">
        <v>955</v>
      </c>
      <c r="BE165" s="133"/>
      <c r="BF165" s="133"/>
      <c r="BG165" s="143"/>
      <c r="BH165" s="209" t="s">
        <v>954</v>
      </c>
      <c r="BI165" s="210"/>
      <c r="BJ165" s="210"/>
      <c r="BK165" s="205" t="s">
        <v>955</v>
      </c>
      <c r="BL165" s="133"/>
      <c r="BM165" s="133"/>
      <c r="BN165" s="143"/>
      <c r="BO165" s="209" t="s">
        <v>954</v>
      </c>
      <c r="BP165" s="210"/>
      <c r="BQ165" s="210"/>
      <c r="BR165" s="205" t="s">
        <v>955</v>
      </c>
      <c r="BS165" s="143"/>
      <c r="BT165" s="143"/>
      <c r="BU165" s="143"/>
      <c r="BV165" s="225"/>
      <c r="BW165" s="143"/>
      <c r="BX165" s="143"/>
      <c r="BY165" s="205"/>
      <c r="BZ165" s="143"/>
      <c r="CA165" s="143"/>
      <c r="CB165" s="143"/>
      <c r="CC165" s="225"/>
      <c r="CD165" s="143"/>
      <c r="CE165" s="143"/>
      <c r="CF165" s="205"/>
    </row>
    <row r="166" spans="1:84" ht="12.75" customHeight="1">
      <c r="A166" s="133"/>
      <c r="B166" s="133"/>
      <c r="C166" s="143"/>
      <c r="D166" s="143"/>
      <c r="E166" s="133"/>
      <c r="F166" s="133"/>
      <c r="G166" s="143"/>
      <c r="H166" s="133"/>
      <c r="I166" s="133"/>
      <c r="J166" s="143"/>
      <c r="K166" s="143"/>
      <c r="L166" s="133"/>
      <c r="M166" s="133"/>
      <c r="N166" s="143"/>
      <c r="O166" s="133"/>
      <c r="P166" s="133"/>
      <c r="Q166" s="143"/>
      <c r="R166" s="143"/>
      <c r="S166" s="133"/>
      <c r="T166" s="133"/>
      <c r="U166" s="143"/>
      <c r="V166" s="133"/>
      <c r="W166" s="133"/>
      <c r="X166" s="143"/>
      <c r="Y166" s="143"/>
      <c r="Z166" s="133"/>
      <c r="AA166" s="133"/>
      <c r="AB166" s="143"/>
      <c r="AC166" s="133"/>
      <c r="AD166" s="133"/>
      <c r="AE166" s="143"/>
      <c r="AF166" s="143"/>
      <c r="AG166" s="133"/>
      <c r="AH166" s="133"/>
      <c r="AI166" s="143"/>
      <c r="AJ166" s="133"/>
      <c r="AK166" s="133"/>
      <c r="AL166" s="143"/>
      <c r="AM166" s="143"/>
      <c r="AN166" s="133"/>
      <c r="AO166" s="133"/>
      <c r="AP166" s="143"/>
      <c r="AQ166" s="133"/>
      <c r="AR166" s="133"/>
      <c r="AS166" s="143"/>
      <c r="AT166" s="143"/>
      <c r="AU166" s="133"/>
      <c r="AV166" s="133"/>
      <c r="AW166" s="143"/>
      <c r="AX166" s="133"/>
      <c r="AY166" s="133"/>
      <c r="AZ166" s="143"/>
      <c r="BA166" s="143"/>
      <c r="BB166" s="133"/>
      <c r="BC166" s="133"/>
      <c r="BD166" s="143"/>
      <c r="BL166" s="133"/>
      <c r="BM166" s="133"/>
      <c r="BN166" s="143"/>
      <c r="BO166" s="143"/>
      <c r="BP166" s="133"/>
      <c r="BQ166" s="133"/>
      <c r="BR166" s="143"/>
      <c r="BS166" s="143"/>
      <c r="BT166" s="143"/>
      <c r="BU166" s="143"/>
      <c r="BV166" s="143"/>
      <c r="BW166" s="143"/>
      <c r="BX166" s="143"/>
      <c r="BY166" s="143"/>
      <c r="BZ166" s="226"/>
      <c r="CA166" s="226"/>
      <c r="CB166" s="226"/>
      <c r="CC166" s="226"/>
      <c r="CD166" s="226"/>
      <c r="CE166" s="226"/>
      <c r="CF166" s="226"/>
    </row>
    <row r="167" spans="1:84" ht="12.75" customHeight="1">
      <c r="A167" s="328" t="s">
        <v>941</v>
      </c>
      <c r="B167" s="328"/>
      <c r="C167" s="328"/>
      <c r="D167" s="328"/>
      <c r="E167" s="328"/>
      <c r="F167" s="328"/>
      <c r="G167" s="328"/>
      <c r="H167" s="328" t="s">
        <v>941</v>
      </c>
      <c r="I167" s="328"/>
      <c r="J167" s="328"/>
      <c r="K167" s="328"/>
      <c r="L167" s="328"/>
      <c r="M167" s="328"/>
      <c r="N167" s="328"/>
      <c r="O167" s="328" t="s">
        <v>941</v>
      </c>
      <c r="P167" s="328"/>
      <c r="Q167" s="328"/>
      <c r="R167" s="328"/>
      <c r="S167" s="328"/>
      <c r="T167" s="328"/>
      <c r="U167" s="328"/>
      <c r="V167" s="328" t="s">
        <v>941</v>
      </c>
      <c r="W167" s="328"/>
      <c r="X167" s="328"/>
      <c r="Y167" s="328"/>
      <c r="Z167" s="328"/>
      <c r="AA167" s="328"/>
      <c r="AB167" s="328"/>
      <c r="AC167" s="328" t="s">
        <v>941</v>
      </c>
      <c r="AD167" s="328"/>
      <c r="AE167" s="328"/>
      <c r="AF167" s="328"/>
      <c r="AG167" s="328"/>
      <c r="AH167" s="328"/>
      <c r="AI167" s="328"/>
      <c r="AJ167" s="328" t="s">
        <v>941</v>
      </c>
      <c r="AK167" s="328"/>
      <c r="AL167" s="328"/>
      <c r="AM167" s="328"/>
      <c r="AN167" s="328"/>
      <c r="AO167" s="328"/>
      <c r="AP167" s="328"/>
      <c r="AQ167" s="328" t="s">
        <v>941</v>
      </c>
      <c r="AR167" s="328"/>
      <c r="AS167" s="328"/>
      <c r="AT167" s="328"/>
      <c r="AU167" s="328"/>
      <c r="AV167" s="328"/>
      <c r="AW167" s="328"/>
      <c r="AX167" s="328" t="s">
        <v>941</v>
      </c>
      <c r="AY167" s="328"/>
      <c r="AZ167" s="328"/>
      <c r="BA167" s="328"/>
      <c r="BB167" s="328"/>
      <c r="BC167" s="328"/>
      <c r="BD167" s="328"/>
      <c r="BE167" s="328" t="s">
        <v>941</v>
      </c>
      <c r="BF167" s="328"/>
      <c r="BG167" s="328"/>
      <c r="BH167" s="328"/>
      <c r="BI167" s="328"/>
      <c r="BJ167" s="328"/>
      <c r="BK167" s="328"/>
      <c r="BL167" s="328" t="s">
        <v>941</v>
      </c>
      <c r="BM167" s="328"/>
      <c r="BN167" s="328"/>
      <c r="BO167" s="328"/>
      <c r="BP167" s="328"/>
      <c r="BQ167" s="328"/>
      <c r="BR167" s="328"/>
      <c r="BS167" s="328"/>
      <c r="BT167" s="328"/>
      <c r="BU167" s="328"/>
      <c r="BV167" s="328"/>
      <c r="BW167" s="328"/>
      <c r="BX167" s="328"/>
      <c r="BY167" s="328"/>
      <c r="BZ167" s="328"/>
      <c r="CA167" s="328"/>
      <c r="CB167" s="328"/>
      <c r="CC167" s="328"/>
      <c r="CD167" s="328"/>
      <c r="CE167" s="328"/>
      <c r="CF167" s="328"/>
    </row>
    <row r="168" spans="1:84" ht="12.75" customHeight="1">
      <c r="A168" s="329" t="s">
        <v>942</v>
      </c>
      <c r="B168" s="329"/>
      <c r="C168" s="329"/>
      <c r="D168" s="329"/>
      <c r="E168" s="329"/>
      <c r="F168" s="329"/>
      <c r="G168" s="329"/>
      <c r="H168" s="329" t="s">
        <v>943</v>
      </c>
      <c r="I168" s="329"/>
      <c r="J168" s="329"/>
      <c r="K168" s="329"/>
      <c r="L168" s="329"/>
      <c r="M168" s="329"/>
      <c r="N168" s="329"/>
      <c r="O168" s="329" t="s">
        <v>944</v>
      </c>
      <c r="P168" s="329"/>
      <c r="Q168" s="329"/>
      <c r="R168" s="329"/>
      <c r="S168" s="329"/>
      <c r="T168" s="329"/>
      <c r="U168" s="329"/>
      <c r="V168" s="329" t="s">
        <v>945</v>
      </c>
      <c r="W168" s="329"/>
      <c r="X168" s="329"/>
      <c r="Y168" s="329"/>
      <c r="Z168" s="329"/>
      <c r="AA168" s="329"/>
      <c r="AB168" s="329"/>
      <c r="AC168" s="329" t="s">
        <v>946</v>
      </c>
      <c r="AD168" s="329"/>
      <c r="AE168" s="329"/>
      <c r="AF168" s="329"/>
      <c r="AG168" s="329"/>
      <c r="AH168" s="329"/>
      <c r="AI168" s="329"/>
      <c r="AJ168" s="329" t="s">
        <v>947</v>
      </c>
      <c r="AK168" s="329"/>
      <c r="AL168" s="329"/>
      <c r="AM168" s="329"/>
      <c r="AN168" s="329"/>
      <c r="AO168" s="329"/>
      <c r="AP168" s="329"/>
      <c r="AQ168" s="329" t="s">
        <v>948</v>
      </c>
      <c r="AR168" s="329"/>
      <c r="AS168" s="329"/>
      <c r="AT168" s="329"/>
      <c r="AU168" s="329"/>
      <c r="AV168" s="329"/>
      <c r="AW168" s="329"/>
      <c r="AX168" s="329" t="s">
        <v>949</v>
      </c>
      <c r="AY168" s="329"/>
      <c r="AZ168" s="329"/>
      <c r="BA168" s="329"/>
      <c r="BB168" s="329"/>
      <c r="BC168" s="329"/>
      <c r="BD168" s="329"/>
      <c r="BE168" s="329" t="s">
        <v>950</v>
      </c>
      <c r="BF168" s="329"/>
      <c r="BG168" s="329"/>
      <c r="BH168" s="329"/>
      <c r="BI168" s="329"/>
      <c r="BJ168" s="329"/>
      <c r="BK168" s="329"/>
      <c r="BL168" s="329" t="s">
        <v>951</v>
      </c>
      <c r="BM168" s="329"/>
      <c r="BN168" s="329"/>
      <c r="BO168" s="329"/>
      <c r="BP168" s="329"/>
      <c r="BQ168" s="329"/>
      <c r="BR168" s="333"/>
      <c r="BS168" s="228"/>
      <c r="BT168" s="228"/>
      <c r="BU168" s="228"/>
      <c r="BV168" s="228"/>
      <c r="BW168" s="228"/>
      <c r="BX168" s="228"/>
      <c r="BY168" s="228"/>
      <c r="BZ168" s="228"/>
      <c r="CA168" s="228"/>
      <c r="CB168" s="228"/>
      <c r="CC168" s="228"/>
      <c r="CD168" s="228"/>
      <c r="CE168" s="228"/>
      <c r="CF168" s="228"/>
    </row>
    <row r="169" spans="1:84" ht="12.75" customHeight="1">
      <c r="A169" s="277" t="s">
        <v>784</v>
      </c>
      <c r="B169" s="277" t="s">
        <v>785</v>
      </c>
      <c r="C169" s="277" t="s">
        <v>764</v>
      </c>
      <c r="D169" s="277" t="s">
        <v>765</v>
      </c>
      <c r="E169" s="330" t="s">
        <v>543</v>
      </c>
      <c r="F169" s="330"/>
      <c r="G169" s="277" t="s">
        <v>544</v>
      </c>
      <c r="H169" s="277" t="s">
        <v>784</v>
      </c>
      <c r="I169" s="277" t="s">
        <v>785</v>
      </c>
      <c r="J169" s="277" t="s">
        <v>764</v>
      </c>
      <c r="K169" s="277" t="s">
        <v>765</v>
      </c>
      <c r="L169" s="330" t="s">
        <v>543</v>
      </c>
      <c r="M169" s="330"/>
      <c r="N169" s="277" t="s">
        <v>544</v>
      </c>
      <c r="O169" s="277" t="s">
        <v>784</v>
      </c>
      <c r="P169" s="277" t="s">
        <v>785</v>
      </c>
      <c r="Q169" s="277" t="s">
        <v>764</v>
      </c>
      <c r="R169" s="277" t="s">
        <v>765</v>
      </c>
      <c r="S169" s="330" t="s">
        <v>543</v>
      </c>
      <c r="T169" s="330"/>
      <c r="U169" s="277" t="s">
        <v>544</v>
      </c>
      <c r="V169" s="277" t="s">
        <v>784</v>
      </c>
      <c r="W169" s="277" t="s">
        <v>785</v>
      </c>
      <c r="X169" s="277" t="s">
        <v>764</v>
      </c>
      <c r="Y169" s="277" t="s">
        <v>765</v>
      </c>
      <c r="Z169" s="330" t="s">
        <v>543</v>
      </c>
      <c r="AA169" s="330"/>
      <c r="AB169" s="277" t="s">
        <v>544</v>
      </c>
      <c r="AC169" s="277" t="s">
        <v>784</v>
      </c>
      <c r="AD169" s="277" t="s">
        <v>785</v>
      </c>
      <c r="AE169" s="277" t="s">
        <v>764</v>
      </c>
      <c r="AF169" s="277" t="s">
        <v>765</v>
      </c>
      <c r="AG169" s="330" t="s">
        <v>543</v>
      </c>
      <c r="AH169" s="330"/>
      <c r="AI169" s="277" t="s">
        <v>544</v>
      </c>
      <c r="AJ169" s="277" t="s">
        <v>784</v>
      </c>
      <c r="AK169" s="277" t="s">
        <v>785</v>
      </c>
      <c r="AL169" s="277" t="s">
        <v>764</v>
      </c>
      <c r="AM169" s="277" t="s">
        <v>765</v>
      </c>
      <c r="AN169" s="330" t="s">
        <v>543</v>
      </c>
      <c r="AO169" s="330"/>
      <c r="AP169" s="277" t="s">
        <v>544</v>
      </c>
      <c r="AQ169" s="277" t="s">
        <v>784</v>
      </c>
      <c r="AR169" s="277" t="s">
        <v>785</v>
      </c>
      <c r="AS169" s="277" t="s">
        <v>764</v>
      </c>
      <c r="AT169" s="277" t="s">
        <v>765</v>
      </c>
      <c r="AU169" s="330" t="s">
        <v>543</v>
      </c>
      <c r="AV169" s="330"/>
      <c r="AW169" s="277" t="s">
        <v>544</v>
      </c>
      <c r="AX169" s="277" t="s">
        <v>784</v>
      </c>
      <c r="AY169" s="277" t="s">
        <v>785</v>
      </c>
      <c r="AZ169" s="277" t="s">
        <v>764</v>
      </c>
      <c r="BA169" s="277" t="s">
        <v>765</v>
      </c>
      <c r="BB169" s="330" t="s">
        <v>543</v>
      </c>
      <c r="BC169" s="330"/>
      <c r="BD169" s="277" t="s">
        <v>544</v>
      </c>
      <c r="BE169" s="277" t="s">
        <v>784</v>
      </c>
      <c r="BF169" s="277" t="s">
        <v>785</v>
      </c>
      <c r="BG169" s="277" t="s">
        <v>764</v>
      </c>
      <c r="BH169" s="277" t="s">
        <v>765</v>
      </c>
      <c r="BI169" s="330" t="s">
        <v>543</v>
      </c>
      <c r="BJ169" s="330"/>
      <c r="BK169" s="277" t="s">
        <v>544</v>
      </c>
      <c r="BL169" s="277" t="s">
        <v>784</v>
      </c>
      <c r="BM169" s="277" t="s">
        <v>785</v>
      </c>
      <c r="BN169" s="277" t="s">
        <v>764</v>
      </c>
      <c r="BO169" s="277" t="s">
        <v>765</v>
      </c>
      <c r="BP169" s="330" t="s">
        <v>543</v>
      </c>
      <c r="BQ169" s="330"/>
      <c r="BR169" s="278" t="s">
        <v>544</v>
      </c>
      <c r="BS169" s="152"/>
      <c r="BT169" s="152"/>
      <c r="BU169" s="152"/>
      <c r="BV169" s="152"/>
      <c r="BW169" s="229"/>
      <c r="BX169" s="229"/>
      <c r="BY169" s="152"/>
      <c r="BZ169" s="152"/>
      <c r="CA169" s="152"/>
      <c r="CB169" s="152"/>
      <c r="CC169" s="152"/>
      <c r="CD169" s="229"/>
      <c r="CE169" s="229"/>
      <c r="CF169" s="152"/>
    </row>
    <row r="170" spans="1:84" ht="12.75" customHeight="1">
      <c r="A170" s="206" t="str">
        <f>Turnidomenica!A81</f>
        <v>Veterani - Girone 6</v>
      </c>
      <c r="B170" s="206">
        <f>Turnidomenica!B81</f>
        <v>29</v>
      </c>
      <c r="C170" s="206" t="str">
        <f>Turnidomenica!C81</f>
        <v>Jason Pisani</v>
      </c>
      <c r="D170" s="206" t="str">
        <f>Turnidomenica!D81</f>
        <v>Claudio Colpani</v>
      </c>
      <c r="E170" s="206"/>
      <c r="F170" s="206"/>
      <c r="G170" s="206" t="str">
        <f>Turnidomenica!G81</f>
        <v>Giuseppe Battaglia</v>
      </c>
      <c r="H170" s="206" t="str">
        <f>Turnidomenica!A39</f>
        <v>Veterani - Girone 11</v>
      </c>
      <c r="I170" s="206">
        <f>Turnidomenica!B39</f>
        <v>29</v>
      </c>
      <c r="J170" s="206" t="str">
        <f>Turnidomenica!C39</f>
        <v>Lucio Canicchio</v>
      </c>
      <c r="K170" s="206" t="str">
        <f>Turnidomenica!D39</f>
        <v>Giuseppe Battaglia</v>
      </c>
      <c r="L170" s="206"/>
      <c r="M170" s="206"/>
      <c r="N170" s="206" t="str">
        <f>Turnidomenica!G39</f>
        <v>Claudio Colpani</v>
      </c>
      <c r="O170" s="206" t="str">
        <f>Turnidomenica!A165</f>
        <v>Veterani - Girone 6</v>
      </c>
      <c r="P170" s="206">
        <f>Turnidomenica!B165</f>
        <v>29</v>
      </c>
      <c r="Q170" s="206" t="str">
        <f>Turnidomenica!C165</f>
        <v>Jason Pisani</v>
      </c>
      <c r="R170" s="206" t="str">
        <f>Turnidomenica!D165</f>
        <v>Ferran Coll</v>
      </c>
      <c r="S170" s="206"/>
      <c r="T170" s="206"/>
      <c r="U170" s="206" t="str">
        <f>Turnidomenica!G165</f>
        <v>Michele Giudice</v>
      </c>
      <c r="V170" s="206" t="str">
        <f>Turnidomenica!A123</f>
        <v>Veterani - Girone 11</v>
      </c>
      <c r="W170" s="206">
        <f>Turnidomenica!B123</f>
        <v>29</v>
      </c>
      <c r="X170" s="206" t="str">
        <f>Turnidomenica!C123</f>
        <v>Lucio Canicchio</v>
      </c>
      <c r="Y170" s="206" t="str">
        <f>Turnidomenica!D123</f>
        <v>Thierry Vivron</v>
      </c>
      <c r="Z170" s="206"/>
      <c r="AA170" s="206"/>
      <c r="AB170" s="206" t="str">
        <f>Turnidomenica!G123</f>
        <v>Massimiliano Schiavone</v>
      </c>
      <c r="AC170" s="206" t="str">
        <f>Turnidomenica!A249</f>
        <v>Veterani - Girone 6</v>
      </c>
      <c r="AD170" s="206">
        <f>Turnidomenica!B249</f>
        <v>29</v>
      </c>
      <c r="AE170" s="206" t="str">
        <f>Turnidomenica!C249</f>
        <v>Jason Pisani</v>
      </c>
      <c r="AF170" s="206" t="str">
        <f>Turnidomenica!D249</f>
        <v>Andrea Morosini</v>
      </c>
      <c r="AG170" s="206"/>
      <c r="AH170" s="206"/>
      <c r="AI170" s="206" t="str">
        <f>Turnidomenica!G249</f>
        <v>Hans Ruf</v>
      </c>
      <c r="AJ170" s="206" t="str">
        <f>Turnidomenica!A207</f>
        <v>Veterani - Girone 11</v>
      </c>
      <c r="AK170" s="206">
        <f>Turnidomenica!B207</f>
        <v>29</v>
      </c>
      <c r="AL170" s="206" t="str">
        <f>Turnidomenica!C207</f>
        <v>Lucio Canicchio</v>
      </c>
      <c r="AM170" s="206" t="str">
        <f>Turnidomenica!D207</f>
        <v>Nico Lucchesi</v>
      </c>
      <c r="AN170" s="206"/>
      <c r="AO170" s="206"/>
      <c r="AP170" s="206" t="str">
        <f>Turnidomenica!G207</f>
        <v>Luis D. Lòpez</v>
      </c>
      <c r="AQ170" s="206" t="str">
        <f>Turnidomenica!A291</f>
        <v>Under 19 - Girone 2</v>
      </c>
      <c r="AR170" s="206">
        <f>Turnidomenica!B291</f>
        <v>29</v>
      </c>
      <c r="AS170" s="206" t="str">
        <f>Turnidomenica!C291</f>
        <v>Thèo Modeste</v>
      </c>
      <c r="AT170" s="206" t="str">
        <f>Turnidomenica!D291</f>
        <v>Rocco Morganelli</v>
      </c>
      <c r="AU170" s="206"/>
      <c r="AV170" s="206"/>
      <c r="AW170" s="206" t="str">
        <f>Turnidomenica!G291</f>
        <v>Leonardo Giudice</v>
      </c>
      <c r="AX170" s="206" t="str">
        <f>Turnidomenica!A331</f>
        <v>U19 - Barr. Cons.</v>
      </c>
      <c r="AY170" s="206">
        <f>Turnidomenica!B331</f>
        <v>29</v>
      </c>
      <c r="AZ170" s="206" t="str">
        <f>Turnidomenica!C331</f>
        <v>Rocco Morganelli</v>
      </c>
      <c r="BA170" s="206" t="str">
        <f>Turnidomenica!D331</f>
        <v>Nico Pretzel</v>
      </c>
      <c r="BB170" s="206"/>
      <c r="BC170" s="206"/>
      <c r="BD170" s="206">
        <f>Turnidomenica!G331</f>
        <v>0</v>
      </c>
      <c r="BE170" s="206" t="str">
        <f>Turnidomenica!A373</f>
        <v>Veterani - 1/8 Cons.</v>
      </c>
      <c r="BF170" s="206">
        <f>Turnidomenica!B373</f>
        <v>29</v>
      </c>
      <c r="BG170" s="206" t="str">
        <f>Turnidomenica!C373</f>
        <v>Massimo Conti</v>
      </c>
      <c r="BH170" s="206" t="str">
        <f>Turnidomenica!D373</f>
        <v>Marco Trevisan</v>
      </c>
      <c r="BI170" s="206"/>
      <c r="BJ170" s="206"/>
      <c r="BK170" s="206">
        <f>Turnidomenica!G373</f>
        <v>0</v>
      </c>
      <c r="BL170" s="206"/>
      <c r="BM170" s="206"/>
      <c r="BN170" s="206"/>
      <c r="BO170" s="206"/>
      <c r="BP170" s="206"/>
      <c r="BQ170" s="206"/>
      <c r="BR170" s="224"/>
      <c r="BS170" s="143"/>
      <c r="BT170" s="143"/>
      <c r="BU170" s="143"/>
      <c r="BV170" s="143"/>
      <c r="BW170" s="143"/>
      <c r="BX170" s="143"/>
      <c r="BY170" s="143"/>
      <c r="BZ170" s="143"/>
      <c r="CA170" s="143"/>
      <c r="CB170" s="143"/>
      <c r="CC170" s="143"/>
      <c r="CD170" s="143"/>
      <c r="CE170" s="143"/>
      <c r="CF170" s="143"/>
    </row>
    <row r="171" spans="1:84" ht="12.75" customHeight="1">
      <c r="A171" s="133"/>
      <c r="B171" s="133"/>
      <c r="C171" s="143"/>
      <c r="D171" s="209" t="s">
        <v>954</v>
      </c>
      <c r="E171" s="210"/>
      <c r="F171" s="210"/>
      <c r="G171" s="205" t="s">
        <v>955</v>
      </c>
      <c r="H171" s="133"/>
      <c r="I171" s="133"/>
      <c r="J171" s="143"/>
      <c r="K171" s="209" t="s">
        <v>954</v>
      </c>
      <c r="L171" s="210"/>
      <c r="M171" s="210"/>
      <c r="N171" s="205" t="s">
        <v>955</v>
      </c>
      <c r="O171" s="133"/>
      <c r="P171" s="133"/>
      <c r="Q171" s="143"/>
      <c r="R171" s="209" t="s">
        <v>954</v>
      </c>
      <c r="S171" s="210"/>
      <c r="T171" s="210"/>
      <c r="U171" s="205" t="s">
        <v>955</v>
      </c>
      <c r="V171" s="133"/>
      <c r="W171" s="133"/>
      <c r="X171" s="143"/>
      <c r="Y171" s="209" t="s">
        <v>954</v>
      </c>
      <c r="Z171" s="210"/>
      <c r="AA171" s="210"/>
      <c r="AB171" s="205" t="s">
        <v>955</v>
      </c>
      <c r="AC171" s="133"/>
      <c r="AD171" s="133"/>
      <c r="AE171" s="143"/>
      <c r="AF171" s="209" t="s">
        <v>954</v>
      </c>
      <c r="AG171" s="210"/>
      <c r="AH171" s="210"/>
      <c r="AI171" s="205" t="s">
        <v>955</v>
      </c>
      <c r="AJ171" s="133"/>
      <c r="AK171" s="133"/>
      <c r="AL171" s="143"/>
      <c r="AM171" s="209" t="s">
        <v>954</v>
      </c>
      <c r="AN171" s="210"/>
      <c r="AO171" s="210"/>
      <c r="AP171" s="205" t="s">
        <v>955</v>
      </c>
      <c r="AQ171" s="133"/>
      <c r="AR171" s="133"/>
      <c r="AS171" s="143"/>
      <c r="AT171" s="209" t="s">
        <v>954</v>
      </c>
      <c r="AU171" s="210"/>
      <c r="AV171" s="210"/>
      <c r="AW171" s="205" t="s">
        <v>955</v>
      </c>
      <c r="AX171" s="133"/>
      <c r="AY171" s="133"/>
      <c r="AZ171" s="143"/>
      <c r="BA171" s="209" t="s">
        <v>954</v>
      </c>
      <c r="BB171" s="210"/>
      <c r="BC171" s="210"/>
      <c r="BD171" s="205" t="s">
        <v>955</v>
      </c>
      <c r="BE171" s="133"/>
      <c r="BF171" s="133"/>
      <c r="BG171" s="143"/>
      <c r="BH171" s="209" t="s">
        <v>954</v>
      </c>
      <c r="BI171" s="210"/>
      <c r="BJ171" s="210"/>
      <c r="BK171" s="205" t="s">
        <v>955</v>
      </c>
      <c r="BL171" s="133"/>
      <c r="BM171" s="133"/>
      <c r="BN171" s="143"/>
      <c r="BO171" s="209" t="s">
        <v>954</v>
      </c>
      <c r="BP171" s="210"/>
      <c r="BQ171" s="210"/>
      <c r="BR171" s="205" t="s">
        <v>955</v>
      </c>
      <c r="BS171" s="143"/>
      <c r="BT171" s="143"/>
      <c r="BU171" s="143"/>
      <c r="BV171" s="225"/>
      <c r="BW171" s="143"/>
      <c r="BX171" s="143"/>
      <c r="BY171" s="205"/>
      <c r="BZ171" s="143"/>
      <c r="CA171" s="143"/>
      <c r="CB171" s="143"/>
      <c r="CC171" s="225"/>
      <c r="CD171" s="143"/>
      <c r="CE171" s="143"/>
      <c r="CF171" s="205"/>
    </row>
    <row r="172" spans="1:84" ht="12.75" customHeight="1">
      <c r="A172" s="133"/>
      <c r="B172" s="133"/>
      <c r="C172" s="143"/>
      <c r="D172" s="143"/>
      <c r="E172" s="133"/>
      <c r="F172" s="133"/>
      <c r="G172" s="143"/>
      <c r="H172" s="133"/>
      <c r="I172" s="133"/>
      <c r="J172" s="143"/>
      <c r="K172" s="143"/>
      <c r="L172" s="133"/>
      <c r="M172" s="133"/>
      <c r="N172" s="143"/>
      <c r="O172" s="133"/>
      <c r="P172" s="133"/>
      <c r="Q172" s="143"/>
      <c r="R172" s="143"/>
      <c r="S172" s="133"/>
      <c r="T172" s="133"/>
      <c r="U172" s="143"/>
      <c r="V172" s="133"/>
      <c r="W172" s="133"/>
      <c r="X172" s="143"/>
      <c r="Y172" s="143"/>
      <c r="Z172" s="133"/>
      <c r="AA172" s="133"/>
      <c r="AB172" s="143"/>
      <c r="AC172" s="133"/>
      <c r="AD172" s="133"/>
      <c r="AE172" s="143"/>
      <c r="AF172" s="143"/>
      <c r="AG172" s="133"/>
      <c r="AH172" s="133"/>
      <c r="AI172" s="143"/>
      <c r="AJ172" s="133"/>
      <c r="AK172" s="133"/>
      <c r="AL172" s="143"/>
      <c r="AM172" s="143"/>
      <c r="AN172" s="133"/>
      <c r="AO172" s="133"/>
      <c r="AP172" s="143"/>
      <c r="AQ172" s="133"/>
      <c r="AR172" s="133"/>
      <c r="AS172" s="143"/>
      <c r="AT172" s="143"/>
      <c r="AU172" s="133"/>
      <c r="AV172" s="133"/>
      <c r="AW172" s="143"/>
      <c r="AX172" s="133"/>
      <c r="AY172" s="133"/>
      <c r="AZ172" s="143"/>
      <c r="BA172" s="143"/>
      <c r="BB172" s="133"/>
      <c r="BC172" s="133"/>
      <c r="BD172" s="143"/>
      <c r="BE172" s="133"/>
      <c r="BF172" s="133"/>
      <c r="BG172" s="143"/>
      <c r="BH172" s="143"/>
      <c r="BI172" s="133"/>
      <c r="BJ172" s="133"/>
      <c r="BK172" s="143"/>
      <c r="BL172" s="133"/>
      <c r="BM172" s="133"/>
      <c r="BN172" s="143"/>
      <c r="BO172" s="143"/>
      <c r="BP172" s="133"/>
      <c r="BQ172" s="133"/>
      <c r="BR172" s="143"/>
      <c r="BS172" s="143"/>
      <c r="BT172" s="143"/>
      <c r="BU172" s="143"/>
      <c r="BV172" s="143"/>
      <c r="BW172" s="143"/>
      <c r="BX172" s="143"/>
      <c r="BY172" s="143"/>
      <c r="BZ172" s="226"/>
      <c r="CA172" s="226"/>
      <c r="CB172" s="226"/>
      <c r="CC172" s="226"/>
      <c r="CD172" s="226"/>
      <c r="CE172" s="226"/>
      <c r="CF172" s="226"/>
    </row>
    <row r="173" spans="1:84" ht="12.75" customHeight="1">
      <c r="A173" s="328" t="s">
        <v>941</v>
      </c>
      <c r="B173" s="328"/>
      <c r="C173" s="328"/>
      <c r="D173" s="328"/>
      <c r="E173" s="328"/>
      <c r="F173" s="328"/>
      <c r="G173" s="328"/>
      <c r="H173" s="328" t="s">
        <v>941</v>
      </c>
      <c r="I173" s="328"/>
      <c r="J173" s="328"/>
      <c r="K173" s="328"/>
      <c r="L173" s="328"/>
      <c r="M173" s="328"/>
      <c r="N173" s="328"/>
      <c r="O173" s="328" t="s">
        <v>941</v>
      </c>
      <c r="P173" s="328"/>
      <c r="Q173" s="328"/>
      <c r="R173" s="328"/>
      <c r="S173" s="328"/>
      <c r="T173" s="328"/>
      <c r="U173" s="328"/>
      <c r="V173" s="328" t="s">
        <v>941</v>
      </c>
      <c r="W173" s="328"/>
      <c r="X173" s="328"/>
      <c r="Y173" s="328"/>
      <c r="Z173" s="328"/>
      <c r="AA173" s="328"/>
      <c r="AB173" s="328"/>
      <c r="AC173" s="328" t="s">
        <v>941</v>
      </c>
      <c r="AD173" s="328"/>
      <c r="AE173" s="328"/>
      <c r="AF173" s="328"/>
      <c r="AG173" s="328"/>
      <c r="AH173" s="328"/>
      <c r="AI173" s="328"/>
      <c r="AJ173" s="328" t="s">
        <v>941</v>
      </c>
      <c r="AK173" s="328"/>
      <c r="AL173" s="328"/>
      <c r="AM173" s="328"/>
      <c r="AN173" s="328"/>
      <c r="AO173" s="328"/>
      <c r="AP173" s="328"/>
      <c r="AQ173" s="328" t="s">
        <v>941</v>
      </c>
      <c r="AR173" s="328"/>
      <c r="AS173" s="328"/>
      <c r="AT173" s="328"/>
      <c r="AU173" s="328"/>
      <c r="AV173" s="328"/>
      <c r="AW173" s="328"/>
      <c r="AX173" s="328" t="s">
        <v>941</v>
      </c>
      <c r="AY173" s="328"/>
      <c r="AZ173" s="328"/>
      <c r="BA173" s="328"/>
      <c r="BB173" s="328"/>
      <c r="BC173" s="328"/>
      <c r="BD173" s="328"/>
      <c r="BE173" s="328" t="s">
        <v>941</v>
      </c>
      <c r="BF173" s="328"/>
      <c r="BG173" s="328"/>
      <c r="BH173" s="328"/>
      <c r="BI173" s="328"/>
      <c r="BJ173" s="328"/>
      <c r="BK173" s="328"/>
      <c r="BL173" s="328" t="s">
        <v>941</v>
      </c>
      <c r="BM173" s="328"/>
      <c r="BN173" s="328"/>
      <c r="BO173" s="328"/>
      <c r="BP173" s="328"/>
      <c r="BQ173" s="328"/>
      <c r="BR173" s="328"/>
      <c r="BS173" s="328"/>
      <c r="BT173" s="328"/>
      <c r="BU173" s="328"/>
      <c r="BV173" s="328"/>
      <c r="BW173" s="328"/>
      <c r="BX173" s="328"/>
      <c r="BY173" s="328"/>
      <c r="BZ173" s="328"/>
      <c r="CA173" s="328"/>
      <c r="CB173" s="328"/>
      <c r="CC173" s="328"/>
      <c r="CD173" s="328"/>
      <c r="CE173" s="328"/>
      <c r="CF173" s="328"/>
    </row>
    <row r="174" spans="1:84" ht="12.75" customHeight="1">
      <c r="A174" s="329" t="s">
        <v>942</v>
      </c>
      <c r="B174" s="329"/>
      <c r="C174" s="329"/>
      <c r="D174" s="329"/>
      <c r="E174" s="329"/>
      <c r="F174" s="329"/>
      <c r="G174" s="329"/>
      <c r="H174" s="329" t="s">
        <v>943</v>
      </c>
      <c r="I174" s="329"/>
      <c r="J174" s="329"/>
      <c r="K174" s="329"/>
      <c r="L174" s="329"/>
      <c r="M174" s="329"/>
      <c r="N174" s="329"/>
      <c r="O174" s="329" t="s">
        <v>944</v>
      </c>
      <c r="P174" s="329"/>
      <c r="Q174" s="329"/>
      <c r="R174" s="329"/>
      <c r="S174" s="329"/>
      <c r="T174" s="329"/>
      <c r="U174" s="329"/>
      <c r="V174" s="329" t="s">
        <v>945</v>
      </c>
      <c r="W174" s="329"/>
      <c r="X174" s="329"/>
      <c r="Y174" s="329"/>
      <c r="Z174" s="329"/>
      <c r="AA174" s="329"/>
      <c r="AB174" s="329"/>
      <c r="AC174" s="329" t="s">
        <v>946</v>
      </c>
      <c r="AD174" s="329"/>
      <c r="AE174" s="329"/>
      <c r="AF174" s="329"/>
      <c r="AG174" s="329"/>
      <c r="AH174" s="329"/>
      <c r="AI174" s="329"/>
      <c r="AJ174" s="329" t="s">
        <v>947</v>
      </c>
      <c r="AK174" s="329"/>
      <c r="AL174" s="329"/>
      <c r="AM174" s="329"/>
      <c r="AN174" s="329"/>
      <c r="AO174" s="329"/>
      <c r="AP174" s="329"/>
      <c r="AQ174" s="329" t="s">
        <v>948</v>
      </c>
      <c r="AR174" s="329"/>
      <c r="AS174" s="329"/>
      <c r="AT174" s="329"/>
      <c r="AU174" s="329"/>
      <c r="AV174" s="329"/>
      <c r="AW174" s="329"/>
      <c r="AX174" s="329" t="s">
        <v>949</v>
      </c>
      <c r="AY174" s="329"/>
      <c r="AZ174" s="329"/>
      <c r="BA174" s="329"/>
      <c r="BB174" s="329"/>
      <c r="BC174" s="329"/>
      <c r="BD174" s="329"/>
      <c r="BE174" s="329" t="s">
        <v>950</v>
      </c>
      <c r="BF174" s="329"/>
      <c r="BG174" s="329"/>
      <c r="BH174" s="329"/>
      <c r="BI174" s="329"/>
      <c r="BJ174" s="329"/>
      <c r="BK174" s="329"/>
      <c r="BL174" s="329" t="s">
        <v>951</v>
      </c>
      <c r="BM174" s="329"/>
      <c r="BN174" s="329"/>
      <c r="BO174" s="329"/>
      <c r="BP174" s="329"/>
      <c r="BQ174" s="329"/>
      <c r="BR174" s="333"/>
      <c r="BS174" s="228"/>
      <c r="BT174" s="228"/>
      <c r="BU174" s="228"/>
      <c r="BV174" s="228"/>
      <c r="BW174" s="228"/>
      <c r="BX174" s="228"/>
      <c r="BY174" s="228"/>
      <c r="BZ174" s="228"/>
      <c r="CA174" s="228"/>
      <c r="CB174" s="228"/>
      <c r="CC174" s="228"/>
      <c r="CD174" s="228"/>
      <c r="CE174" s="228"/>
      <c r="CF174" s="228"/>
    </row>
    <row r="175" spans="1:84" ht="12.75" customHeight="1">
      <c r="A175" s="277" t="s">
        <v>784</v>
      </c>
      <c r="B175" s="277" t="s">
        <v>785</v>
      </c>
      <c r="C175" s="277" t="s">
        <v>764</v>
      </c>
      <c r="D175" s="277" t="s">
        <v>765</v>
      </c>
      <c r="E175" s="330" t="s">
        <v>543</v>
      </c>
      <c r="F175" s="330"/>
      <c r="G175" s="277" t="s">
        <v>544</v>
      </c>
      <c r="H175" s="277" t="s">
        <v>784</v>
      </c>
      <c r="I175" s="277" t="s">
        <v>785</v>
      </c>
      <c r="J175" s="277" t="s">
        <v>764</v>
      </c>
      <c r="K175" s="277" t="s">
        <v>765</v>
      </c>
      <c r="L175" s="330" t="s">
        <v>543</v>
      </c>
      <c r="M175" s="330"/>
      <c r="N175" s="277" t="s">
        <v>544</v>
      </c>
      <c r="O175" s="277" t="s">
        <v>784</v>
      </c>
      <c r="P175" s="277" t="s">
        <v>785</v>
      </c>
      <c r="Q175" s="277" t="s">
        <v>764</v>
      </c>
      <c r="R175" s="277" t="s">
        <v>765</v>
      </c>
      <c r="S175" s="330" t="s">
        <v>543</v>
      </c>
      <c r="T175" s="330"/>
      <c r="U175" s="277" t="s">
        <v>544</v>
      </c>
      <c r="V175" s="277" t="s">
        <v>784</v>
      </c>
      <c r="W175" s="277" t="s">
        <v>785</v>
      </c>
      <c r="X175" s="277" t="s">
        <v>764</v>
      </c>
      <c r="Y175" s="277" t="s">
        <v>765</v>
      </c>
      <c r="Z175" s="330" t="s">
        <v>543</v>
      </c>
      <c r="AA175" s="330"/>
      <c r="AB175" s="277" t="s">
        <v>544</v>
      </c>
      <c r="AC175" s="277" t="s">
        <v>784</v>
      </c>
      <c r="AD175" s="277" t="s">
        <v>785</v>
      </c>
      <c r="AE175" s="277" t="s">
        <v>764</v>
      </c>
      <c r="AF175" s="277" t="s">
        <v>765</v>
      </c>
      <c r="AG175" s="330" t="s">
        <v>543</v>
      </c>
      <c r="AH175" s="330"/>
      <c r="AI175" s="277" t="s">
        <v>544</v>
      </c>
      <c r="AJ175" s="277" t="s">
        <v>784</v>
      </c>
      <c r="AK175" s="277" t="s">
        <v>785</v>
      </c>
      <c r="AL175" s="277" t="s">
        <v>764</v>
      </c>
      <c r="AM175" s="277" t="s">
        <v>765</v>
      </c>
      <c r="AN175" s="330" t="s">
        <v>543</v>
      </c>
      <c r="AO175" s="330"/>
      <c r="AP175" s="277" t="s">
        <v>544</v>
      </c>
      <c r="AQ175" s="277" t="s">
        <v>784</v>
      </c>
      <c r="AR175" s="277" t="s">
        <v>785</v>
      </c>
      <c r="AS175" s="277" t="s">
        <v>764</v>
      </c>
      <c r="AT175" s="277" t="s">
        <v>765</v>
      </c>
      <c r="AU175" s="330" t="s">
        <v>543</v>
      </c>
      <c r="AV175" s="330"/>
      <c r="AW175" s="277" t="s">
        <v>544</v>
      </c>
      <c r="AX175" s="277" t="s">
        <v>784</v>
      </c>
      <c r="AY175" s="277" t="s">
        <v>785</v>
      </c>
      <c r="AZ175" s="277" t="s">
        <v>764</v>
      </c>
      <c r="BA175" s="277" t="s">
        <v>765</v>
      </c>
      <c r="BB175" s="330" t="s">
        <v>543</v>
      </c>
      <c r="BC175" s="330"/>
      <c r="BD175" s="277" t="s">
        <v>544</v>
      </c>
      <c r="BE175" s="277" t="s">
        <v>784</v>
      </c>
      <c r="BF175" s="277" t="s">
        <v>785</v>
      </c>
      <c r="BG175" s="277" t="s">
        <v>764</v>
      </c>
      <c r="BH175" s="277" t="s">
        <v>765</v>
      </c>
      <c r="BI175" s="330" t="s">
        <v>543</v>
      </c>
      <c r="BJ175" s="330"/>
      <c r="BK175" s="277" t="s">
        <v>544</v>
      </c>
      <c r="BL175" s="277" t="s">
        <v>784</v>
      </c>
      <c r="BM175" s="277" t="s">
        <v>785</v>
      </c>
      <c r="BN175" s="277" t="s">
        <v>764</v>
      </c>
      <c r="BO175" s="277" t="s">
        <v>765</v>
      </c>
      <c r="BP175" s="330" t="s">
        <v>543</v>
      </c>
      <c r="BQ175" s="330"/>
      <c r="BR175" s="278" t="s">
        <v>544</v>
      </c>
      <c r="BS175" s="152"/>
      <c r="BT175" s="152"/>
      <c r="BU175" s="152"/>
      <c r="BV175" s="152"/>
      <c r="BW175" s="229"/>
      <c r="BX175" s="229"/>
      <c r="BY175" s="152"/>
      <c r="BZ175" s="152"/>
      <c r="CA175" s="152"/>
      <c r="CB175" s="152"/>
      <c r="CC175" s="152"/>
      <c r="CD175" s="229"/>
      <c r="CE175" s="229"/>
      <c r="CF175" s="152"/>
    </row>
    <row r="176" spans="1:84" ht="12.75" customHeight="1">
      <c r="A176" s="206" t="str">
        <f>Turnidomenica!A82</f>
        <v>Veterani - Girone 6</v>
      </c>
      <c r="B176" s="206">
        <f>Turnidomenica!B82</f>
        <v>30</v>
      </c>
      <c r="C176" s="206" t="str">
        <f>Turnidomenica!C82</f>
        <v>Ferran Coll</v>
      </c>
      <c r="D176" s="206" t="str">
        <f>Turnidomenica!D82</f>
        <v>Andrea Morosini</v>
      </c>
      <c r="E176" s="206"/>
      <c r="F176" s="206"/>
      <c r="G176" s="206" t="str">
        <f>Turnidomenica!G82</f>
        <v>Nico Lucchesi</v>
      </c>
      <c r="H176" s="206" t="str">
        <f>Turnidomenica!A40</f>
        <v>Veterani - Girone 11</v>
      </c>
      <c r="I176" s="206">
        <f>Turnidomenica!B40</f>
        <v>30</v>
      </c>
      <c r="J176" s="206" t="str">
        <f>Turnidomenica!C40</f>
        <v>Thierry Vivron</v>
      </c>
      <c r="K176" s="206" t="str">
        <f>Turnidomenica!D40</f>
        <v>Nico Lucchesi</v>
      </c>
      <c r="L176" s="206"/>
      <c r="M176" s="206"/>
      <c r="N176" s="206" t="str">
        <f>Turnidomenica!G40</f>
        <v>Andrea Morosini</v>
      </c>
      <c r="O176" s="206" t="str">
        <f>Turnidomenica!A166</f>
        <v>Veterani - Girone 6</v>
      </c>
      <c r="P176" s="206">
        <f>Turnidomenica!B166</f>
        <v>30</v>
      </c>
      <c r="Q176" s="206" t="str">
        <f>Turnidomenica!C166</f>
        <v>Claudio Colpani</v>
      </c>
      <c r="R176" s="206" t="str">
        <f>Turnidomenica!D166</f>
        <v>Andrea Morosini</v>
      </c>
      <c r="S176" s="206"/>
      <c r="T176" s="206"/>
      <c r="U176" s="206" t="str">
        <f>Turnidomenica!G166</f>
        <v>Francesco Riccobene</v>
      </c>
      <c r="V176" s="206" t="str">
        <f>Turnidomenica!A124</f>
        <v>Veterani - Girone 11</v>
      </c>
      <c r="W176" s="206">
        <f>Turnidomenica!B124</f>
        <v>30</v>
      </c>
      <c r="X176" s="206" t="str">
        <f>Turnidomenica!C124</f>
        <v>Giuseppe Battaglia</v>
      </c>
      <c r="Y176" s="206" t="str">
        <f>Turnidomenica!D124</f>
        <v>Nico Lucchesi</v>
      </c>
      <c r="Z176" s="206"/>
      <c r="AA176" s="206"/>
      <c r="AB176" s="206" t="str">
        <f>Turnidomenica!G124</f>
        <v>Giorgio Manfioletti</v>
      </c>
      <c r="AC176" s="206" t="str">
        <f>Turnidomenica!A250</f>
        <v>Veterani - Girone 6</v>
      </c>
      <c r="AD176" s="206">
        <f>Turnidomenica!B250</f>
        <v>30</v>
      </c>
      <c r="AE176" s="206" t="str">
        <f>Turnidomenica!C250</f>
        <v>Ferran Coll</v>
      </c>
      <c r="AF176" s="206" t="str">
        <f>Turnidomenica!D250</f>
        <v>Claudio Colpani</v>
      </c>
      <c r="AG176" s="206"/>
      <c r="AH176" s="206"/>
      <c r="AI176" s="206" t="str">
        <f>Turnidomenica!G250</f>
        <v>Pietro Bonfante</v>
      </c>
      <c r="AJ176" s="206" t="str">
        <f>Turnidomenica!A208</f>
        <v>Veterani - Girone 11</v>
      </c>
      <c r="AK176" s="206">
        <f>Turnidomenica!B208</f>
        <v>30</v>
      </c>
      <c r="AL176" s="206" t="str">
        <f>Turnidomenica!C208</f>
        <v>Thierry Vivron</v>
      </c>
      <c r="AM176" s="206" t="str">
        <f>Turnidomenica!D208</f>
        <v>Giuseppe Battaglia</v>
      </c>
      <c r="AN176" s="206"/>
      <c r="AO176" s="206"/>
      <c r="AP176" s="206" t="str">
        <f>Turnidomenica!G208</f>
        <v>Gianfranco Savastio</v>
      </c>
      <c r="AQ176" s="206" t="str">
        <f>Turnidomenica!A292</f>
        <v>Under 19 - Girone 2</v>
      </c>
      <c r="AR176" s="206">
        <f>Turnidomenica!B292</f>
        <v>30</v>
      </c>
      <c r="AS176" s="206" t="str">
        <f>Turnidomenica!C292</f>
        <v>Alessandro Amatelli</v>
      </c>
      <c r="AT176" s="206" t="str">
        <f>Turnidomenica!D292</f>
        <v>Moritz Jung</v>
      </c>
      <c r="AU176" s="206"/>
      <c r="AV176" s="206"/>
      <c r="AW176" s="206" t="str">
        <f>Turnidomenica!G292</f>
        <v>Corentin Wauthy</v>
      </c>
      <c r="AX176" s="206" t="str">
        <f>Turnidomenica!A332</f>
        <v>U19 - Barr. Cons.</v>
      </c>
      <c r="AY176" s="206">
        <f>Turnidomenica!B332</f>
        <v>30</v>
      </c>
      <c r="AZ176" s="206" t="str">
        <f>Turnidomenica!C332</f>
        <v>Corentin Wauthy</v>
      </c>
      <c r="BA176" s="206" t="str">
        <f>Turnidomenica!D332</f>
        <v>Jurgen Balzan</v>
      </c>
      <c r="BB176" s="206"/>
      <c r="BC176" s="206"/>
      <c r="BD176" s="206" t="str">
        <f>Turnidomenica!G332</f>
        <v>Klaus Frtiz</v>
      </c>
      <c r="BE176" s="206" t="str">
        <f>Turnidomenica!A374</f>
        <v>Veterani - 1/8 Cons.</v>
      </c>
      <c r="BF176" s="206">
        <f>Turnidomenica!B374</f>
        <v>30</v>
      </c>
      <c r="BG176" s="206" t="str">
        <f>Turnidomenica!C374</f>
        <v>Claudio Colpani</v>
      </c>
      <c r="BH176" s="206" t="str">
        <f>Turnidomenica!D374</f>
        <v>Thierry Vivron</v>
      </c>
      <c r="BI176" s="206"/>
      <c r="BJ176" s="206"/>
      <c r="BK176" s="206" t="str">
        <f>Turnidomenica!G374</f>
        <v>Massimiliano Croatti</v>
      </c>
      <c r="BL176" s="206"/>
      <c r="BM176" s="206"/>
      <c r="BN176" s="206"/>
      <c r="BO176" s="206"/>
      <c r="BP176" s="206"/>
      <c r="BQ176" s="206"/>
      <c r="BR176" s="224"/>
      <c r="BS176" s="143"/>
      <c r="BT176" s="143"/>
      <c r="BU176" s="143"/>
      <c r="BV176" s="143"/>
      <c r="BW176" s="143"/>
      <c r="BX176" s="143"/>
      <c r="BY176" s="143"/>
      <c r="BZ176" s="143"/>
      <c r="CA176" s="143"/>
      <c r="CB176" s="143"/>
      <c r="CC176" s="143"/>
      <c r="CD176" s="143"/>
      <c r="CE176" s="143"/>
      <c r="CF176" s="143"/>
    </row>
    <row r="177" spans="1:84" ht="12.75" customHeight="1">
      <c r="A177" s="133"/>
      <c r="B177" s="133"/>
      <c r="C177" s="143"/>
      <c r="D177" s="209" t="s">
        <v>954</v>
      </c>
      <c r="E177" s="210"/>
      <c r="F177" s="210"/>
      <c r="G177" s="205" t="s">
        <v>955</v>
      </c>
      <c r="H177" s="133"/>
      <c r="I177" s="133"/>
      <c r="J177" s="143"/>
      <c r="K177" s="209" t="s">
        <v>954</v>
      </c>
      <c r="L177" s="210"/>
      <c r="M177" s="210"/>
      <c r="N177" s="205" t="s">
        <v>955</v>
      </c>
      <c r="O177" s="133"/>
      <c r="P177" s="133"/>
      <c r="Q177" s="143"/>
      <c r="R177" s="209" t="s">
        <v>954</v>
      </c>
      <c r="S177" s="210"/>
      <c r="T177" s="210"/>
      <c r="U177" s="205" t="s">
        <v>955</v>
      </c>
      <c r="V177" s="133"/>
      <c r="W177" s="133"/>
      <c r="X177" s="143"/>
      <c r="Y177" s="209" t="s">
        <v>954</v>
      </c>
      <c r="Z177" s="210"/>
      <c r="AA177" s="210"/>
      <c r="AB177" s="205" t="s">
        <v>955</v>
      </c>
      <c r="AC177" s="133"/>
      <c r="AD177" s="133"/>
      <c r="AE177" s="143"/>
      <c r="AF177" s="209" t="s">
        <v>954</v>
      </c>
      <c r="AG177" s="210"/>
      <c r="AH177" s="210"/>
      <c r="AI177" s="205" t="s">
        <v>955</v>
      </c>
      <c r="AJ177" s="133"/>
      <c r="AK177" s="133"/>
      <c r="AL177" s="143"/>
      <c r="AM177" s="209" t="s">
        <v>954</v>
      </c>
      <c r="AN177" s="210"/>
      <c r="AO177" s="210"/>
      <c r="AP177" s="205" t="s">
        <v>955</v>
      </c>
      <c r="AQ177" s="133"/>
      <c r="AR177" s="133"/>
      <c r="AS177" s="143"/>
      <c r="AT177" s="209" t="s">
        <v>954</v>
      </c>
      <c r="AU177" s="210"/>
      <c r="AV177" s="210"/>
      <c r="AW177" s="205" t="s">
        <v>955</v>
      </c>
      <c r="AX177" s="133"/>
      <c r="AY177" s="133"/>
      <c r="AZ177" s="143"/>
      <c r="BA177" s="209" t="s">
        <v>954</v>
      </c>
      <c r="BB177" s="210"/>
      <c r="BC177" s="210"/>
      <c r="BD177" s="205" t="s">
        <v>955</v>
      </c>
      <c r="BE177" s="133"/>
      <c r="BF177" s="133"/>
      <c r="BG177" s="143"/>
      <c r="BH177" s="209" t="s">
        <v>954</v>
      </c>
      <c r="BI177" s="210"/>
      <c r="BJ177" s="210"/>
      <c r="BK177" s="205" t="s">
        <v>955</v>
      </c>
      <c r="BL177" s="133"/>
      <c r="BM177" s="133"/>
      <c r="BN177" s="143"/>
      <c r="BO177" s="209" t="s">
        <v>954</v>
      </c>
      <c r="BP177" s="210"/>
      <c r="BQ177" s="210"/>
      <c r="BR177" s="205" t="s">
        <v>955</v>
      </c>
      <c r="BS177" s="143"/>
      <c r="BT177" s="143"/>
      <c r="BU177" s="143"/>
      <c r="BV177" s="225"/>
      <c r="BW177" s="143"/>
      <c r="BX177" s="143"/>
      <c r="BY177" s="205"/>
      <c r="BZ177" s="143"/>
      <c r="CA177" s="143"/>
      <c r="CB177" s="143"/>
      <c r="CC177" s="225"/>
      <c r="CD177" s="143"/>
      <c r="CE177" s="143"/>
      <c r="CF177" s="205"/>
    </row>
    <row r="178" spans="1:84" ht="12.75" customHeight="1">
      <c r="A178" s="133"/>
      <c r="B178" s="133"/>
      <c r="C178" s="143"/>
      <c r="D178" s="143"/>
      <c r="E178" s="133"/>
      <c r="F178" s="133"/>
      <c r="G178" s="143"/>
      <c r="H178" s="133"/>
      <c r="I178" s="133"/>
      <c r="J178" s="143"/>
      <c r="K178" s="143"/>
      <c r="L178" s="133"/>
      <c r="M178" s="133"/>
      <c r="N178" s="143"/>
      <c r="O178" s="133"/>
      <c r="P178" s="133"/>
      <c r="Q178" s="143"/>
      <c r="R178" s="143"/>
      <c r="S178" s="133"/>
      <c r="T178" s="133"/>
      <c r="U178" s="143"/>
      <c r="V178" s="133"/>
      <c r="W178" s="133"/>
      <c r="X178" s="143"/>
      <c r="Y178" s="143"/>
      <c r="Z178" s="133"/>
      <c r="AA178" s="133"/>
      <c r="AB178" s="143"/>
      <c r="AC178" s="133"/>
      <c r="AD178" s="133"/>
      <c r="AE178" s="143"/>
      <c r="AF178" s="143"/>
      <c r="AG178" s="133"/>
      <c r="AH178" s="133"/>
      <c r="AI178" s="143"/>
      <c r="AJ178" s="133"/>
      <c r="AK178" s="133"/>
      <c r="AL178" s="143"/>
      <c r="AM178" s="143"/>
      <c r="AN178" s="133"/>
      <c r="AO178" s="133"/>
      <c r="AP178" s="143"/>
      <c r="AQ178" s="133"/>
      <c r="AR178" s="133"/>
      <c r="AS178" s="143"/>
      <c r="AT178" s="143"/>
      <c r="AU178" s="133"/>
      <c r="AV178" s="133"/>
      <c r="AW178" s="143"/>
      <c r="AX178" s="133"/>
      <c r="AY178" s="133"/>
      <c r="AZ178" s="143"/>
      <c r="BA178" s="143"/>
      <c r="BB178" s="133"/>
      <c r="BC178" s="133"/>
      <c r="BD178" s="143"/>
      <c r="BL178" s="133"/>
      <c r="BM178" s="133"/>
      <c r="BN178" s="143"/>
      <c r="BO178" s="143"/>
      <c r="BP178" s="133"/>
      <c r="BQ178" s="133"/>
      <c r="BR178" s="143"/>
      <c r="BS178" s="143"/>
      <c r="BT178" s="143"/>
      <c r="BU178" s="143"/>
      <c r="BV178" s="143"/>
      <c r="BW178" s="143"/>
      <c r="BX178" s="143"/>
      <c r="BY178" s="143"/>
      <c r="BZ178" s="226"/>
      <c r="CA178" s="226"/>
      <c r="CB178" s="226"/>
      <c r="CC178" s="226"/>
      <c r="CD178" s="226"/>
      <c r="CE178" s="226"/>
      <c r="CF178" s="226"/>
    </row>
    <row r="179" spans="1:84" ht="12.75" customHeight="1">
      <c r="A179" s="328" t="s">
        <v>956</v>
      </c>
      <c r="B179" s="328"/>
      <c r="C179" s="328"/>
      <c r="D179" s="328"/>
      <c r="E179" s="328"/>
      <c r="F179" s="328"/>
      <c r="G179" s="328"/>
      <c r="H179" s="328" t="s">
        <v>956</v>
      </c>
      <c r="I179" s="328"/>
      <c r="J179" s="328"/>
      <c r="K179" s="328"/>
      <c r="L179" s="328"/>
      <c r="M179" s="328"/>
      <c r="N179" s="328"/>
      <c r="O179" s="328" t="s">
        <v>956</v>
      </c>
      <c r="P179" s="328"/>
      <c r="Q179" s="328"/>
      <c r="R179" s="328"/>
      <c r="S179" s="328"/>
      <c r="T179" s="328"/>
      <c r="U179" s="328"/>
      <c r="V179" s="328" t="s">
        <v>956</v>
      </c>
      <c r="W179" s="328"/>
      <c r="X179" s="328"/>
      <c r="Y179" s="328"/>
      <c r="Z179" s="328"/>
      <c r="AA179" s="328"/>
      <c r="AB179" s="328"/>
      <c r="AC179" s="328" t="s">
        <v>956</v>
      </c>
      <c r="AD179" s="328"/>
      <c r="AE179" s="328"/>
      <c r="AF179" s="328"/>
      <c r="AG179" s="328"/>
      <c r="AH179" s="328"/>
      <c r="AI179" s="328"/>
      <c r="AJ179" s="328" t="s">
        <v>956</v>
      </c>
      <c r="AK179" s="328"/>
      <c r="AL179" s="328"/>
      <c r="AM179" s="328"/>
      <c r="AN179" s="328"/>
      <c r="AO179" s="328"/>
      <c r="AP179" s="328"/>
      <c r="AQ179" s="328" t="s">
        <v>956</v>
      </c>
      <c r="AR179" s="328"/>
      <c r="AS179" s="328"/>
      <c r="AT179" s="328"/>
      <c r="AU179" s="328"/>
      <c r="AV179" s="328"/>
      <c r="AW179" s="328"/>
      <c r="AX179" s="328" t="s">
        <v>956</v>
      </c>
      <c r="AY179" s="328"/>
      <c r="AZ179" s="328"/>
      <c r="BA179" s="328"/>
      <c r="BB179" s="328"/>
      <c r="BC179" s="328"/>
      <c r="BD179" s="328"/>
      <c r="BE179" s="328" t="s">
        <v>956</v>
      </c>
      <c r="BF179" s="328"/>
      <c r="BG179" s="328"/>
      <c r="BH179" s="328"/>
      <c r="BI179" s="328"/>
      <c r="BJ179" s="328"/>
      <c r="BK179" s="328"/>
      <c r="BL179" s="227"/>
      <c r="BM179" s="227"/>
      <c r="BN179" s="227"/>
      <c r="BO179" s="227"/>
      <c r="BP179" s="227"/>
      <c r="BQ179" s="227"/>
      <c r="BR179" s="227"/>
      <c r="BS179" s="227"/>
      <c r="BT179" s="227"/>
      <c r="BU179" s="227"/>
      <c r="BV179" s="227"/>
      <c r="BW179" s="227"/>
      <c r="BX179" s="227"/>
      <c r="BY179" s="227"/>
      <c r="BZ179" s="227"/>
      <c r="CA179" s="227"/>
      <c r="CB179" s="227"/>
      <c r="CC179" s="227"/>
      <c r="CD179" s="227"/>
      <c r="CE179" s="227"/>
      <c r="CF179" s="227"/>
    </row>
    <row r="180" spans="1:84" ht="12.75" customHeight="1">
      <c r="A180" s="329" t="s">
        <v>942</v>
      </c>
      <c r="B180" s="329"/>
      <c r="C180" s="329"/>
      <c r="D180" s="329"/>
      <c r="E180" s="329"/>
      <c r="F180" s="329"/>
      <c r="G180" s="329"/>
      <c r="H180" s="329" t="s">
        <v>943</v>
      </c>
      <c r="I180" s="329"/>
      <c r="J180" s="329"/>
      <c r="K180" s="329"/>
      <c r="L180" s="329"/>
      <c r="M180" s="329"/>
      <c r="N180" s="329"/>
      <c r="O180" s="329" t="s">
        <v>944</v>
      </c>
      <c r="P180" s="329"/>
      <c r="Q180" s="329"/>
      <c r="R180" s="329"/>
      <c r="S180" s="329"/>
      <c r="T180" s="329"/>
      <c r="U180" s="329"/>
      <c r="V180" s="329" t="s">
        <v>945</v>
      </c>
      <c r="W180" s="329"/>
      <c r="X180" s="329"/>
      <c r="Y180" s="329"/>
      <c r="Z180" s="329"/>
      <c r="AA180" s="329"/>
      <c r="AB180" s="329"/>
      <c r="AC180" s="329" t="s">
        <v>946</v>
      </c>
      <c r="AD180" s="329"/>
      <c r="AE180" s="329"/>
      <c r="AF180" s="329"/>
      <c r="AG180" s="329"/>
      <c r="AH180" s="329"/>
      <c r="AI180" s="329"/>
      <c r="AJ180" s="329" t="s">
        <v>947</v>
      </c>
      <c r="AK180" s="329"/>
      <c r="AL180" s="329"/>
      <c r="AM180" s="329"/>
      <c r="AN180" s="329"/>
      <c r="AO180" s="329"/>
      <c r="AP180" s="329"/>
      <c r="AQ180" s="329" t="s">
        <v>948</v>
      </c>
      <c r="AR180" s="329"/>
      <c r="AS180" s="329"/>
      <c r="AT180" s="329"/>
      <c r="AU180" s="329"/>
      <c r="AV180" s="329"/>
      <c r="AW180" s="329"/>
      <c r="AX180" s="329" t="s">
        <v>949</v>
      </c>
      <c r="AY180" s="329"/>
      <c r="AZ180" s="329"/>
      <c r="BA180" s="329"/>
      <c r="BB180" s="329"/>
      <c r="BC180" s="329"/>
      <c r="BD180" s="329"/>
      <c r="BE180" s="329" t="s">
        <v>950</v>
      </c>
      <c r="BF180" s="329"/>
      <c r="BG180" s="329"/>
      <c r="BH180" s="329"/>
      <c r="BI180" s="329"/>
      <c r="BJ180" s="329"/>
      <c r="BK180" s="329"/>
      <c r="BL180" s="228"/>
      <c r="BM180" s="228"/>
      <c r="BN180" s="228"/>
      <c r="BO180" s="228"/>
      <c r="BP180" s="228"/>
      <c r="BQ180" s="228"/>
      <c r="BR180" s="228"/>
      <c r="BS180" s="228"/>
      <c r="BT180" s="228"/>
      <c r="BU180" s="228"/>
      <c r="BV180" s="228"/>
      <c r="BW180" s="228"/>
      <c r="BX180" s="228"/>
      <c r="BY180" s="228"/>
      <c r="BZ180" s="228"/>
      <c r="CA180" s="228"/>
      <c r="CB180" s="228"/>
      <c r="CC180" s="228"/>
      <c r="CD180" s="228"/>
      <c r="CE180" s="228"/>
      <c r="CF180" s="228"/>
    </row>
    <row r="181" spans="1:84" ht="12.75" customHeight="1">
      <c r="A181" s="277" t="s">
        <v>784</v>
      </c>
      <c r="B181" s="277" t="s">
        <v>785</v>
      </c>
      <c r="C181" s="277" t="s">
        <v>764</v>
      </c>
      <c r="D181" s="277" t="s">
        <v>765</v>
      </c>
      <c r="E181" s="330" t="s">
        <v>543</v>
      </c>
      <c r="F181" s="330"/>
      <c r="G181" s="277" t="s">
        <v>544</v>
      </c>
      <c r="H181" s="277" t="s">
        <v>784</v>
      </c>
      <c r="I181" s="277" t="s">
        <v>785</v>
      </c>
      <c r="J181" s="277" t="s">
        <v>764</v>
      </c>
      <c r="K181" s="277" t="s">
        <v>765</v>
      </c>
      <c r="L181" s="330" t="s">
        <v>543</v>
      </c>
      <c r="M181" s="330"/>
      <c r="N181" s="277" t="s">
        <v>544</v>
      </c>
      <c r="O181" s="277" t="s">
        <v>784</v>
      </c>
      <c r="P181" s="277" t="s">
        <v>785</v>
      </c>
      <c r="Q181" s="277" t="s">
        <v>764</v>
      </c>
      <c r="R181" s="277" t="s">
        <v>765</v>
      </c>
      <c r="S181" s="330" t="s">
        <v>543</v>
      </c>
      <c r="T181" s="330"/>
      <c r="U181" s="277" t="s">
        <v>544</v>
      </c>
      <c r="V181" s="277" t="s">
        <v>784</v>
      </c>
      <c r="W181" s="277" t="s">
        <v>785</v>
      </c>
      <c r="X181" s="277" t="s">
        <v>764</v>
      </c>
      <c r="Y181" s="277" t="s">
        <v>765</v>
      </c>
      <c r="Z181" s="330" t="s">
        <v>543</v>
      </c>
      <c r="AA181" s="330"/>
      <c r="AB181" s="277" t="s">
        <v>544</v>
      </c>
      <c r="AC181" s="277" t="s">
        <v>784</v>
      </c>
      <c r="AD181" s="277" t="s">
        <v>785</v>
      </c>
      <c r="AE181" s="277" t="s">
        <v>764</v>
      </c>
      <c r="AF181" s="277" t="s">
        <v>765</v>
      </c>
      <c r="AG181" s="330" t="s">
        <v>543</v>
      </c>
      <c r="AH181" s="330"/>
      <c r="AI181" s="277" t="s">
        <v>544</v>
      </c>
      <c r="AJ181" s="277" t="s">
        <v>784</v>
      </c>
      <c r="AK181" s="277" t="s">
        <v>785</v>
      </c>
      <c r="AL181" s="277" t="s">
        <v>764</v>
      </c>
      <c r="AM181" s="277" t="s">
        <v>765</v>
      </c>
      <c r="AN181" s="330" t="s">
        <v>543</v>
      </c>
      <c r="AO181" s="330"/>
      <c r="AP181" s="277" t="s">
        <v>544</v>
      </c>
      <c r="AQ181" s="277" t="s">
        <v>784</v>
      </c>
      <c r="AR181" s="277" t="s">
        <v>785</v>
      </c>
      <c r="AS181" s="277" t="s">
        <v>764</v>
      </c>
      <c r="AT181" s="277" t="s">
        <v>765</v>
      </c>
      <c r="AU181" s="330" t="s">
        <v>543</v>
      </c>
      <c r="AV181" s="330"/>
      <c r="AW181" s="277" t="s">
        <v>544</v>
      </c>
      <c r="AX181" s="277" t="s">
        <v>784</v>
      </c>
      <c r="AY181" s="277" t="s">
        <v>785</v>
      </c>
      <c r="AZ181" s="277" t="s">
        <v>764</v>
      </c>
      <c r="BA181" s="277" t="s">
        <v>765</v>
      </c>
      <c r="BB181" s="330" t="s">
        <v>543</v>
      </c>
      <c r="BC181" s="330"/>
      <c r="BD181" s="277" t="s">
        <v>544</v>
      </c>
      <c r="BE181" s="277" t="s">
        <v>784</v>
      </c>
      <c r="BF181" s="277" t="s">
        <v>785</v>
      </c>
      <c r="BG181" s="277" t="s">
        <v>764</v>
      </c>
      <c r="BH181" s="277" t="s">
        <v>765</v>
      </c>
      <c r="BI181" s="330" t="s">
        <v>543</v>
      </c>
      <c r="BJ181" s="330"/>
      <c r="BK181" s="277" t="s">
        <v>544</v>
      </c>
      <c r="BL181" s="152"/>
      <c r="BM181" s="152"/>
      <c r="BN181" s="152"/>
      <c r="BO181" s="152"/>
      <c r="BP181" s="229"/>
      <c r="BQ181" s="229"/>
      <c r="BR181" s="152"/>
      <c r="BS181" s="152"/>
      <c r="BT181" s="152"/>
      <c r="BU181" s="152"/>
      <c r="BV181" s="152"/>
      <c r="BW181" s="229"/>
      <c r="BX181" s="229"/>
      <c r="BY181" s="152"/>
      <c r="BZ181" s="152"/>
      <c r="CA181" s="152"/>
      <c r="CB181" s="152"/>
      <c r="CC181" s="152"/>
      <c r="CD181" s="229"/>
      <c r="CE181" s="229"/>
      <c r="CF181" s="152"/>
    </row>
    <row r="182" spans="1:84" ht="12.75" customHeight="1">
      <c r="A182" s="206" t="str">
        <f>Turnidomenica!A83</f>
        <v>Under 19 - Girone 1</v>
      </c>
      <c r="B182" s="206">
        <f>Turnidomenica!B83</f>
        <v>31</v>
      </c>
      <c r="C182" s="206" t="str">
        <f>Turnidomenica!C83</f>
        <v>Corentin Wauthy</v>
      </c>
      <c r="D182" s="206" t="str">
        <f>Turnidomenica!D83</f>
        <v>Filippo Cubeta</v>
      </c>
      <c r="E182" s="206"/>
      <c r="F182" s="206"/>
      <c r="G182" s="206" t="str">
        <f>Turnidomenica!G83</f>
        <v>Moritz Jung</v>
      </c>
      <c r="H182" s="206" t="str">
        <f>Turnidomenica!A41</f>
        <v>Under 19 - Girone 1</v>
      </c>
      <c r="I182" s="206">
        <f>Turnidomenica!B41</f>
        <v>31</v>
      </c>
      <c r="J182" s="206" t="str">
        <f>Turnidomenica!C41</f>
        <v>Corentin Wauthy</v>
      </c>
      <c r="K182" s="206" t="str">
        <f>Turnidomenica!D41</f>
        <v>Alessandro Natoli</v>
      </c>
      <c r="L182" s="206"/>
      <c r="M182" s="206"/>
      <c r="N182" s="206" t="str">
        <f>Turnidomenica!G41</f>
        <v>Riccardo Natoli</v>
      </c>
      <c r="O182" s="206" t="str">
        <f>Turnidomenica!A167</f>
        <v>Under 19 - Girone 2</v>
      </c>
      <c r="P182" s="206">
        <f>Turnidomenica!B167</f>
        <v>31</v>
      </c>
      <c r="Q182" s="206" t="str">
        <f>Turnidomenica!C167</f>
        <v>Thèo Modeste</v>
      </c>
      <c r="R182" s="206" t="str">
        <f>Turnidomenica!D167</f>
        <v>Jurgen Balzan</v>
      </c>
      <c r="S182" s="206"/>
      <c r="T182" s="206"/>
      <c r="U182" s="206" t="str">
        <f>Turnidomenica!G167</f>
        <v>Corentin Wauthy</v>
      </c>
      <c r="V182" s="206" t="str">
        <f>Turnidomenica!A125</f>
        <v>Under 19 - Girone 1</v>
      </c>
      <c r="W182" s="206">
        <f>Turnidomenica!B125</f>
        <v>31</v>
      </c>
      <c r="X182" s="206" t="str">
        <f>Turnidomenica!C125</f>
        <v>Corentin Wauthy</v>
      </c>
      <c r="Y182" s="206" t="str">
        <f>Turnidomenica!D125</f>
        <v>Leonardo Giudice</v>
      </c>
      <c r="Z182" s="206"/>
      <c r="AA182" s="206"/>
      <c r="AB182" s="206" t="str">
        <f>Turnidomenica!G125</f>
        <v>Paola Forlani</v>
      </c>
      <c r="AC182" s="206" t="str">
        <f>Turnidomenica!A251</f>
        <v>Under 19 - Girone 1</v>
      </c>
      <c r="AD182" s="206">
        <f>Turnidomenica!B251</f>
        <v>31</v>
      </c>
      <c r="AE182" s="206" t="str">
        <f>Turnidomenica!C251</f>
        <v>Corentin Wauthy</v>
      </c>
      <c r="AF182" s="206" t="str">
        <f>Turnidomenica!D251</f>
        <v>Nico Pretzel</v>
      </c>
      <c r="AG182" s="206"/>
      <c r="AH182" s="206"/>
      <c r="AI182" s="206" t="str">
        <f>Turnidomenica!G251</f>
        <v>Thèo Modeste</v>
      </c>
      <c r="AJ182" s="206" t="str">
        <f>Turnidomenica!A209</f>
        <v>Under 19 - Girone 1</v>
      </c>
      <c r="AK182" s="206">
        <f>Turnidomenica!B209</f>
        <v>31</v>
      </c>
      <c r="AL182" s="206" t="str">
        <f>Turnidomenica!C209</f>
        <v>Leonardo Giudice</v>
      </c>
      <c r="AM182" s="206" t="str">
        <f>Turnidomenica!D209</f>
        <v>Filippo Cubeta</v>
      </c>
      <c r="AN182" s="206"/>
      <c r="AO182" s="206"/>
      <c r="AP182" s="206" t="str">
        <f>Turnidomenica!G209</f>
        <v>Lorenzo Lazzaretti</v>
      </c>
      <c r="AQ182" s="206" t="str">
        <f>Turnidomenica!A293</f>
        <v>U12 - Girone Unico</v>
      </c>
      <c r="AR182" s="206">
        <f>Turnidomenica!B293</f>
        <v>31</v>
      </c>
      <c r="AS182" s="206" t="str">
        <f>Turnidomenica!C293</f>
        <v>Francesco Tozzi</v>
      </c>
      <c r="AT182" s="206" t="str">
        <f>Turnidomenica!D293</f>
        <v>Christian Fricano</v>
      </c>
      <c r="AU182" s="206"/>
      <c r="AV182" s="206"/>
      <c r="AW182" s="206" t="str">
        <f>Turnidomenica!G293</f>
        <v>da definire</v>
      </c>
      <c r="AX182" s="206" t="str">
        <f>Turnidomenica!A333</f>
        <v>Under 15 - Semifinali</v>
      </c>
      <c r="AY182" s="206">
        <f>Turnidomenica!B333</f>
        <v>31</v>
      </c>
      <c r="AZ182" s="206" t="str">
        <f>Turnidomenica!C333</f>
        <v>Riccardo Natoli</v>
      </c>
      <c r="BA182" s="206" t="str">
        <f>Turnidomenica!D333</f>
        <v>Gabriele Cavalli</v>
      </c>
      <c r="BB182" s="206"/>
      <c r="BC182" s="206"/>
      <c r="BD182" s="206" t="str">
        <f>Turnidomenica!G333</f>
        <v>Andrea Morosini</v>
      </c>
      <c r="BE182" s="206" t="str">
        <f>Turnidomenica!A375</f>
        <v>Veterani - 1/8 Cons.</v>
      </c>
      <c r="BF182" s="206">
        <f>Turnidomenica!B375</f>
        <v>31</v>
      </c>
      <c r="BG182" s="206" t="str">
        <f>Turnidomenica!C375</f>
        <v>Mario Corradi</v>
      </c>
      <c r="BH182" s="206" t="str">
        <f>Turnidomenica!D375</f>
        <v>Luca Bisio</v>
      </c>
      <c r="BI182" s="206"/>
      <c r="BJ182" s="206"/>
      <c r="BK182" s="206" t="str">
        <f>Turnidomenica!G375</f>
        <v>Paola Forlani</v>
      </c>
      <c r="BL182" s="143"/>
      <c r="BM182" s="143"/>
      <c r="BN182" s="143"/>
      <c r="BO182" s="143"/>
      <c r="BP182" s="143"/>
      <c r="BQ182" s="143"/>
      <c r="BR182" s="143"/>
      <c r="BS182" s="143"/>
      <c r="BT182" s="143"/>
      <c r="BU182" s="143"/>
      <c r="BV182" s="143"/>
      <c r="BW182" s="143"/>
      <c r="BX182" s="143"/>
      <c r="BY182" s="143"/>
      <c r="BZ182" s="143"/>
      <c r="CA182" s="143"/>
      <c r="CB182" s="143"/>
      <c r="CC182" s="143"/>
      <c r="CD182" s="143"/>
      <c r="CE182" s="143"/>
      <c r="CF182" s="143"/>
    </row>
    <row r="183" spans="1:84" ht="12.75" customHeight="1">
      <c r="A183" s="133"/>
      <c r="B183" s="133"/>
      <c r="C183" s="143"/>
      <c r="D183" s="209" t="s">
        <v>954</v>
      </c>
      <c r="E183" s="210"/>
      <c r="F183" s="210"/>
      <c r="G183" s="205" t="s">
        <v>955</v>
      </c>
      <c r="H183" s="133"/>
      <c r="I183" s="133"/>
      <c r="J183" s="143"/>
      <c r="K183" s="209" t="s">
        <v>954</v>
      </c>
      <c r="L183" s="210"/>
      <c r="M183" s="210"/>
      <c r="N183" s="205" t="s">
        <v>955</v>
      </c>
      <c r="O183" s="133"/>
      <c r="P183" s="133"/>
      <c r="Q183" s="143"/>
      <c r="R183" s="209" t="s">
        <v>954</v>
      </c>
      <c r="S183" s="210"/>
      <c r="T183" s="210"/>
      <c r="U183" s="205" t="s">
        <v>955</v>
      </c>
      <c r="V183" s="133"/>
      <c r="W183" s="133"/>
      <c r="X183" s="143"/>
      <c r="Y183" s="209" t="s">
        <v>954</v>
      </c>
      <c r="Z183" s="210"/>
      <c r="AA183" s="210"/>
      <c r="AB183" s="205" t="s">
        <v>955</v>
      </c>
      <c r="AC183" s="133"/>
      <c r="AD183" s="133"/>
      <c r="AE183" s="143"/>
      <c r="AF183" s="209" t="s">
        <v>954</v>
      </c>
      <c r="AG183" s="210"/>
      <c r="AH183" s="210"/>
      <c r="AI183" s="205" t="s">
        <v>955</v>
      </c>
      <c r="AJ183" s="133"/>
      <c r="AK183" s="133"/>
      <c r="AL183" s="143"/>
      <c r="AM183" s="209" t="s">
        <v>954</v>
      </c>
      <c r="AN183" s="210"/>
      <c r="AO183" s="210"/>
      <c r="AP183" s="205" t="s">
        <v>955</v>
      </c>
      <c r="AQ183" s="133"/>
      <c r="AR183" s="133"/>
      <c r="AS183" s="143"/>
      <c r="AT183" s="209" t="s">
        <v>954</v>
      </c>
      <c r="AU183" s="210"/>
      <c r="AV183" s="210"/>
      <c r="AW183" s="205" t="s">
        <v>955</v>
      </c>
      <c r="AX183" s="133"/>
      <c r="AY183" s="133"/>
      <c r="AZ183" s="143"/>
      <c r="BA183" s="209" t="s">
        <v>954</v>
      </c>
      <c r="BB183" s="210"/>
      <c r="BC183" s="210"/>
      <c r="BD183" s="205" t="s">
        <v>955</v>
      </c>
      <c r="BE183" s="133"/>
      <c r="BF183" s="133"/>
      <c r="BG183" s="143"/>
      <c r="BH183" s="209" t="s">
        <v>954</v>
      </c>
      <c r="BI183" s="210"/>
      <c r="BJ183" s="210"/>
      <c r="BK183" s="205" t="s">
        <v>955</v>
      </c>
      <c r="BL183" s="143"/>
      <c r="BM183" s="143"/>
      <c r="BN183" s="143"/>
      <c r="BO183" s="225"/>
      <c r="BP183" s="143"/>
      <c r="BQ183" s="143"/>
      <c r="BR183" s="205"/>
      <c r="BS183" s="143"/>
      <c r="BT183" s="143"/>
      <c r="BU183" s="143"/>
      <c r="BV183" s="225"/>
      <c r="BW183" s="143"/>
      <c r="BX183" s="143"/>
      <c r="BY183" s="205"/>
      <c r="BZ183" s="143"/>
      <c r="CA183" s="143"/>
      <c r="CB183" s="143"/>
      <c r="CC183" s="225"/>
      <c r="CD183" s="143"/>
      <c r="CE183" s="143"/>
      <c r="CF183" s="205"/>
    </row>
    <row r="184" spans="1:84" ht="12.75" customHeight="1">
      <c r="A184" s="133"/>
      <c r="B184" s="133"/>
      <c r="C184" s="143"/>
      <c r="D184" s="143"/>
      <c r="E184" s="133"/>
      <c r="F184" s="133"/>
      <c r="G184" s="143"/>
      <c r="H184" s="133"/>
      <c r="I184" s="133"/>
      <c r="J184" s="143"/>
      <c r="K184" s="143"/>
      <c r="L184" s="133"/>
      <c r="M184" s="133"/>
      <c r="N184" s="143"/>
      <c r="O184" s="133"/>
      <c r="P184" s="133"/>
      <c r="Q184" s="143"/>
      <c r="R184" s="143"/>
      <c r="S184" s="133"/>
      <c r="T184" s="133"/>
      <c r="U184" s="143"/>
      <c r="V184" s="133"/>
      <c r="W184" s="133"/>
      <c r="X184" s="143"/>
      <c r="Y184" s="143"/>
      <c r="Z184" s="133"/>
      <c r="AA184" s="133"/>
      <c r="AB184" s="143"/>
      <c r="AC184" s="133"/>
      <c r="AD184" s="133"/>
      <c r="AE184" s="143"/>
      <c r="AF184" s="143"/>
      <c r="AG184" s="133"/>
      <c r="AH184" s="133"/>
      <c r="AI184" s="143"/>
      <c r="AJ184" s="133"/>
      <c r="AK184" s="133"/>
      <c r="AL184" s="143"/>
      <c r="AM184" s="143"/>
      <c r="AN184" s="133"/>
      <c r="AO184" s="133"/>
      <c r="AP184" s="143"/>
      <c r="AQ184" s="133"/>
      <c r="AR184" s="133"/>
      <c r="AS184" s="143"/>
      <c r="AT184" s="143"/>
      <c r="AU184" s="133"/>
      <c r="AV184" s="133"/>
      <c r="AW184" s="143"/>
      <c r="AX184" s="133"/>
      <c r="AY184" s="133"/>
      <c r="AZ184" s="143"/>
      <c r="BA184" s="143"/>
      <c r="BB184" s="133"/>
      <c r="BC184" s="133"/>
      <c r="BD184" s="143"/>
      <c r="BE184" s="133"/>
      <c r="BF184" s="133"/>
      <c r="BG184" s="143"/>
      <c r="BH184" s="143"/>
      <c r="BI184" s="133"/>
      <c r="BJ184" s="133"/>
      <c r="BK184" s="143"/>
      <c r="BL184" s="143"/>
      <c r="BM184" s="143"/>
      <c r="BN184" s="143"/>
      <c r="BO184" s="143"/>
      <c r="BP184" s="143"/>
      <c r="BQ184" s="143"/>
      <c r="BR184" s="143"/>
      <c r="BS184" s="143"/>
      <c r="BT184" s="143"/>
      <c r="BU184" s="143"/>
      <c r="BV184" s="143"/>
      <c r="BW184" s="143"/>
      <c r="BX184" s="143"/>
      <c r="BY184" s="143"/>
      <c r="BZ184" s="226"/>
      <c r="CA184" s="226"/>
      <c r="CB184" s="226"/>
      <c r="CC184" s="226"/>
      <c r="CD184" s="226"/>
      <c r="CE184" s="226"/>
      <c r="CF184" s="226"/>
    </row>
    <row r="185" spans="1:84" ht="12.75" customHeight="1">
      <c r="A185" s="328" t="s">
        <v>941</v>
      </c>
      <c r="B185" s="328"/>
      <c r="C185" s="328"/>
      <c r="D185" s="328"/>
      <c r="E185" s="328"/>
      <c r="F185" s="328"/>
      <c r="G185" s="328"/>
      <c r="H185" s="328" t="s">
        <v>941</v>
      </c>
      <c r="I185" s="328"/>
      <c r="J185" s="328"/>
      <c r="K185" s="328"/>
      <c r="L185" s="328"/>
      <c r="M185" s="328"/>
      <c r="N185" s="328"/>
      <c r="O185" s="328" t="s">
        <v>941</v>
      </c>
      <c r="P185" s="328"/>
      <c r="Q185" s="328"/>
      <c r="R185" s="328"/>
      <c r="S185" s="328"/>
      <c r="T185" s="328"/>
      <c r="U185" s="328"/>
      <c r="V185" s="328" t="s">
        <v>941</v>
      </c>
      <c r="W185" s="328"/>
      <c r="X185" s="328"/>
      <c r="Y185" s="328"/>
      <c r="Z185" s="328"/>
      <c r="AA185" s="328"/>
      <c r="AB185" s="328"/>
      <c r="AC185" s="328" t="s">
        <v>941</v>
      </c>
      <c r="AD185" s="328"/>
      <c r="AE185" s="328"/>
      <c r="AF185" s="328"/>
      <c r="AG185" s="328"/>
      <c r="AH185" s="328"/>
      <c r="AI185" s="328"/>
      <c r="AJ185" s="328" t="s">
        <v>941</v>
      </c>
      <c r="AK185" s="328"/>
      <c r="AL185" s="328"/>
      <c r="AM185" s="328"/>
      <c r="AN185" s="328"/>
      <c r="AO185" s="328"/>
      <c r="AP185" s="328"/>
      <c r="AQ185" s="328" t="s">
        <v>941</v>
      </c>
      <c r="AR185" s="328"/>
      <c r="AS185" s="328"/>
      <c r="AT185" s="328"/>
      <c r="AU185" s="328"/>
      <c r="AV185" s="328"/>
      <c r="AW185" s="328"/>
      <c r="AX185" s="328" t="s">
        <v>941</v>
      </c>
      <c r="AY185" s="328"/>
      <c r="AZ185" s="328"/>
      <c r="BA185" s="328"/>
      <c r="BB185" s="328"/>
      <c r="BC185" s="328"/>
      <c r="BD185" s="328"/>
      <c r="BE185" s="328" t="s">
        <v>941</v>
      </c>
      <c r="BF185" s="328"/>
      <c r="BG185" s="328"/>
      <c r="BH185" s="328"/>
      <c r="BI185" s="328"/>
      <c r="BJ185" s="328"/>
      <c r="BK185" s="328"/>
      <c r="BL185" s="328"/>
      <c r="BM185" s="328"/>
      <c r="BN185" s="328"/>
      <c r="BO185" s="328"/>
      <c r="BP185" s="328"/>
      <c r="BQ185" s="328"/>
      <c r="BR185" s="328"/>
      <c r="BS185" s="328"/>
      <c r="BT185" s="328"/>
      <c r="BU185" s="328"/>
      <c r="BV185" s="328"/>
      <c r="BW185" s="328"/>
      <c r="BX185" s="328"/>
      <c r="BY185" s="328"/>
      <c r="BZ185" s="328"/>
      <c r="CA185" s="328"/>
      <c r="CB185" s="328"/>
      <c r="CC185" s="328"/>
      <c r="CD185" s="328"/>
      <c r="CE185" s="328"/>
      <c r="CF185" s="328"/>
    </row>
    <row r="186" spans="1:84" ht="12.75" customHeight="1">
      <c r="A186" s="329" t="s">
        <v>942</v>
      </c>
      <c r="B186" s="329"/>
      <c r="C186" s="329"/>
      <c r="D186" s="329"/>
      <c r="E186" s="329"/>
      <c r="F186" s="329"/>
      <c r="G186" s="329"/>
      <c r="H186" s="329" t="s">
        <v>943</v>
      </c>
      <c r="I186" s="329"/>
      <c r="J186" s="329"/>
      <c r="K186" s="329"/>
      <c r="L186" s="329"/>
      <c r="M186" s="329"/>
      <c r="N186" s="329"/>
      <c r="O186" s="329" t="s">
        <v>944</v>
      </c>
      <c r="P186" s="329"/>
      <c r="Q186" s="329"/>
      <c r="R186" s="329"/>
      <c r="S186" s="329"/>
      <c r="T186" s="329"/>
      <c r="U186" s="329"/>
      <c r="V186" s="329" t="s">
        <v>945</v>
      </c>
      <c r="W186" s="329"/>
      <c r="X186" s="329"/>
      <c r="Y186" s="329"/>
      <c r="Z186" s="329"/>
      <c r="AA186" s="329"/>
      <c r="AB186" s="329"/>
      <c r="AC186" s="329" t="s">
        <v>946</v>
      </c>
      <c r="AD186" s="329"/>
      <c r="AE186" s="329"/>
      <c r="AF186" s="329"/>
      <c r="AG186" s="329"/>
      <c r="AH186" s="329"/>
      <c r="AI186" s="329"/>
      <c r="AJ186" s="329" t="s">
        <v>947</v>
      </c>
      <c r="AK186" s="329"/>
      <c r="AL186" s="329"/>
      <c r="AM186" s="329"/>
      <c r="AN186" s="329"/>
      <c r="AO186" s="329"/>
      <c r="AP186" s="329"/>
      <c r="AQ186" s="329" t="s">
        <v>948</v>
      </c>
      <c r="AR186" s="329"/>
      <c r="AS186" s="329"/>
      <c r="AT186" s="329"/>
      <c r="AU186" s="329"/>
      <c r="AV186" s="329"/>
      <c r="AW186" s="329"/>
      <c r="AX186" s="329" t="s">
        <v>949</v>
      </c>
      <c r="AY186" s="329"/>
      <c r="AZ186" s="329"/>
      <c r="BA186" s="329"/>
      <c r="BB186" s="329"/>
      <c r="BC186" s="329"/>
      <c r="BD186" s="329"/>
      <c r="BE186" s="329" t="s">
        <v>950</v>
      </c>
      <c r="BF186" s="329"/>
      <c r="BG186" s="329"/>
      <c r="BH186" s="329"/>
      <c r="BI186" s="329"/>
      <c r="BJ186" s="329"/>
      <c r="BK186" s="329"/>
      <c r="BL186" s="228"/>
      <c r="BM186" s="228"/>
      <c r="BN186" s="228"/>
      <c r="BO186" s="228"/>
      <c r="BP186" s="228"/>
      <c r="BQ186" s="228"/>
      <c r="BR186" s="228"/>
      <c r="BS186" s="228"/>
      <c r="BT186" s="228"/>
      <c r="BU186" s="228"/>
      <c r="BV186" s="228"/>
      <c r="BW186" s="228"/>
      <c r="BX186" s="228"/>
      <c r="BY186" s="228"/>
      <c r="BZ186" s="228"/>
      <c r="CA186" s="228"/>
      <c r="CB186" s="228"/>
      <c r="CC186" s="228"/>
      <c r="CD186" s="228"/>
      <c r="CE186" s="228"/>
      <c r="CF186" s="228"/>
    </row>
    <row r="187" spans="1:84" ht="12.75" customHeight="1">
      <c r="A187" s="277" t="s">
        <v>784</v>
      </c>
      <c r="B187" s="277" t="s">
        <v>785</v>
      </c>
      <c r="C187" s="277" t="s">
        <v>764</v>
      </c>
      <c r="D187" s="277" t="s">
        <v>765</v>
      </c>
      <c r="E187" s="330" t="s">
        <v>543</v>
      </c>
      <c r="F187" s="330"/>
      <c r="G187" s="277" t="s">
        <v>544</v>
      </c>
      <c r="H187" s="277" t="s">
        <v>784</v>
      </c>
      <c r="I187" s="277" t="s">
        <v>785</v>
      </c>
      <c r="J187" s="277" t="s">
        <v>764</v>
      </c>
      <c r="K187" s="277" t="s">
        <v>765</v>
      </c>
      <c r="L187" s="330" t="s">
        <v>543</v>
      </c>
      <c r="M187" s="330"/>
      <c r="N187" s="277" t="s">
        <v>544</v>
      </c>
      <c r="O187" s="277" t="s">
        <v>784</v>
      </c>
      <c r="P187" s="277" t="s">
        <v>785</v>
      </c>
      <c r="Q187" s="277" t="s">
        <v>764</v>
      </c>
      <c r="R187" s="277" t="s">
        <v>765</v>
      </c>
      <c r="S187" s="330" t="s">
        <v>543</v>
      </c>
      <c r="T187" s="330"/>
      <c r="U187" s="277" t="s">
        <v>544</v>
      </c>
      <c r="V187" s="277" t="s">
        <v>784</v>
      </c>
      <c r="W187" s="277" t="s">
        <v>785</v>
      </c>
      <c r="X187" s="277" t="s">
        <v>764</v>
      </c>
      <c r="Y187" s="277" t="s">
        <v>765</v>
      </c>
      <c r="Z187" s="330" t="s">
        <v>543</v>
      </c>
      <c r="AA187" s="330"/>
      <c r="AB187" s="277" t="s">
        <v>544</v>
      </c>
      <c r="AC187" s="277" t="s">
        <v>784</v>
      </c>
      <c r="AD187" s="277" t="s">
        <v>785</v>
      </c>
      <c r="AE187" s="277" t="s">
        <v>764</v>
      </c>
      <c r="AF187" s="277" t="s">
        <v>765</v>
      </c>
      <c r="AG187" s="330" t="s">
        <v>543</v>
      </c>
      <c r="AH187" s="330"/>
      <c r="AI187" s="277" t="s">
        <v>544</v>
      </c>
      <c r="AJ187" s="277" t="s">
        <v>784</v>
      </c>
      <c r="AK187" s="277" t="s">
        <v>785</v>
      </c>
      <c r="AL187" s="277" t="s">
        <v>764</v>
      </c>
      <c r="AM187" s="277" t="s">
        <v>765</v>
      </c>
      <c r="AN187" s="330" t="s">
        <v>543</v>
      </c>
      <c r="AO187" s="330"/>
      <c r="AP187" s="277" t="s">
        <v>544</v>
      </c>
      <c r="AQ187" s="277" t="s">
        <v>784</v>
      </c>
      <c r="AR187" s="277" t="s">
        <v>785</v>
      </c>
      <c r="AS187" s="277" t="s">
        <v>764</v>
      </c>
      <c r="AT187" s="277" t="s">
        <v>765</v>
      </c>
      <c r="AU187" s="330" t="s">
        <v>543</v>
      </c>
      <c r="AV187" s="330"/>
      <c r="AW187" s="277" t="s">
        <v>544</v>
      </c>
      <c r="AX187" s="277" t="s">
        <v>784</v>
      </c>
      <c r="AY187" s="277" t="s">
        <v>785</v>
      </c>
      <c r="AZ187" s="277" t="s">
        <v>764</v>
      </c>
      <c r="BA187" s="277" t="s">
        <v>765</v>
      </c>
      <c r="BB187" s="330" t="s">
        <v>543</v>
      </c>
      <c r="BC187" s="330"/>
      <c r="BD187" s="277" t="s">
        <v>544</v>
      </c>
      <c r="BE187" s="277" t="s">
        <v>784</v>
      </c>
      <c r="BF187" s="277" t="s">
        <v>785</v>
      </c>
      <c r="BG187" s="277" t="s">
        <v>764</v>
      </c>
      <c r="BH187" s="277" t="s">
        <v>765</v>
      </c>
      <c r="BI187" s="330" t="s">
        <v>543</v>
      </c>
      <c r="BJ187" s="330"/>
      <c r="BK187" s="277" t="s">
        <v>544</v>
      </c>
      <c r="BL187" s="152"/>
      <c r="BM187" s="152"/>
      <c r="BN187" s="152"/>
      <c r="BO187" s="152"/>
      <c r="BP187" s="229"/>
      <c r="BQ187" s="229"/>
      <c r="BR187" s="152"/>
      <c r="BS187" s="152"/>
      <c r="BT187" s="152"/>
      <c r="BU187" s="152"/>
      <c r="BV187" s="152"/>
      <c r="BW187" s="229"/>
      <c r="BX187" s="229"/>
      <c r="BY187" s="152"/>
      <c r="BZ187" s="152"/>
      <c r="CA187" s="152"/>
      <c r="CB187" s="152"/>
      <c r="CC187" s="152"/>
      <c r="CD187" s="229"/>
      <c r="CE187" s="229"/>
      <c r="CF187" s="152"/>
    </row>
    <row r="188" spans="1:84" ht="12.75" customHeight="1">
      <c r="A188" s="206" t="str">
        <f>Turnidomenica!A84</f>
        <v>Under 19 - Girone 1</v>
      </c>
      <c r="B188" s="206">
        <f>Turnidomenica!B84</f>
        <v>32</v>
      </c>
      <c r="C188" s="206" t="str">
        <f>Turnidomenica!C84</f>
        <v>Leonardo Giudice</v>
      </c>
      <c r="D188" s="206" t="str">
        <f>Turnidomenica!D84</f>
        <v>Alessandro Natoli</v>
      </c>
      <c r="E188" s="206"/>
      <c r="F188" s="206"/>
      <c r="G188" s="206" t="str">
        <f>Turnidomenica!G84</f>
        <v>Rocco Morganelli</v>
      </c>
      <c r="H188" s="206" t="str">
        <f>Turnidomenica!A42</f>
        <v>Under 19 - Girone 1</v>
      </c>
      <c r="I188" s="206">
        <f>Turnidomenica!B42</f>
        <v>32</v>
      </c>
      <c r="J188" s="206" t="str">
        <f>Turnidomenica!C42</f>
        <v>Leonardo Giudice</v>
      </c>
      <c r="K188" s="206" t="str">
        <f>Turnidomenica!D42</f>
        <v>Nico Pretzel</v>
      </c>
      <c r="L188" s="206"/>
      <c r="M188" s="206"/>
      <c r="N188" s="206" t="str">
        <f>Turnidomenica!G42</f>
        <v>Riccardo Marangoni</v>
      </c>
      <c r="O188" s="206" t="str">
        <f>Turnidomenica!A168</f>
        <v>Under 19 - Girone 2</v>
      </c>
      <c r="P188" s="206">
        <f>Turnidomenica!B168</f>
        <v>32</v>
      </c>
      <c r="Q188" s="206" t="str">
        <f>Turnidomenica!C168</f>
        <v>Alessandro Amatelli</v>
      </c>
      <c r="R188" s="206" t="str">
        <f>Turnidomenica!D168</f>
        <v>Rocco Morganelli</v>
      </c>
      <c r="S188" s="206"/>
      <c r="T188" s="206"/>
      <c r="U188" s="206" t="str">
        <f>Turnidomenica!G168</f>
        <v>Leonardo Giudice</v>
      </c>
      <c r="V188" s="206" t="str">
        <f>Turnidomenica!A126</f>
        <v>Under 19 - Girone 1</v>
      </c>
      <c r="W188" s="206">
        <f>Turnidomenica!B126</f>
        <v>32</v>
      </c>
      <c r="X188" s="206" t="str">
        <f>Turnidomenica!C126</f>
        <v>Filippo Cubeta</v>
      </c>
      <c r="Y188" s="206" t="str">
        <f>Turnidomenica!D126</f>
        <v>Nico Pretzel</v>
      </c>
      <c r="Z188" s="206"/>
      <c r="AA188" s="206"/>
      <c r="AB188" s="206" t="str">
        <f>Turnidomenica!G126</f>
        <v>Giulia Brillantino</v>
      </c>
      <c r="AC188" s="206" t="str">
        <f>Turnidomenica!A252</f>
        <v>Under 19 - Girone 1</v>
      </c>
      <c r="AD188" s="206">
        <f>Turnidomenica!B252</f>
        <v>32</v>
      </c>
      <c r="AE188" s="206" t="str">
        <f>Turnidomenica!C252</f>
        <v>Filippo Cubeta</v>
      </c>
      <c r="AF188" s="206" t="str">
        <f>Turnidomenica!D252</f>
        <v>Alessandro Natoli</v>
      </c>
      <c r="AG188" s="206"/>
      <c r="AH188" s="206"/>
      <c r="AI188" s="206" t="str">
        <f>Turnidomenica!G252</f>
        <v>Jurgen Balzan</v>
      </c>
      <c r="AJ188" s="206" t="str">
        <f>Turnidomenica!A210</f>
        <v>Under 19 - Girone 1</v>
      </c>
      <c r="AK188" s="206">
        <f>Turnidomenica!B210</f>
        <v>32</v>
      </c>
      <c r="AL188" s="206" t="str">
        <f>Turnidomenica!C210</f>
        <v>Alessandro Natoli</v>
      </c>
      <c r="AM188" s="206" t="str">
        <f>Turnidomenica!D210</f>
        <v>Nico Pretzel</v>
      </c>
      <c r="AN188" s="206"/>
      <c r="AO188" s="206"/>
      <c r="AP188" s="206" t="str">
        <f>Turnidomenica!G210</f>
        <v>Gabriele Cavalli</v>
      </c>
      <c r="AQ188" s="206" t="str">
        <f>Turnidomenica!A294</f>
        <v>U12 - Girone Unico</v>
      </c>
      <c r="AR188" s="206">
        <f>Turnidomenica!B294</f>
        <v>32</v>
      </c>
      <c r="AS188" s="206" t="str">
        <f>Turnidomenica!C294</f>
        <v>Ludovico Barcellona</v>
      </c>
      <c r="AT188" s="206" t="str">
        <f>Turnidomenica!D294</f>
        <v>Pietro Gatti</v>
      </c>
      <c r="AU188" s="206"/>
      <c r="AV188" s="206"/>
      <c r="AW188" s="206" t="str">
        <f>Turnidomenica!G294</f>
        <v>da definire</v>
      </c>
      <c r="AX188" s="206" t="str">
        <f>Turnidomenica!A334</f>
        <v>Under 15 - Semifinali</v>
      </c>
      <c r="AY188" s="206">
        <f>Turnidomenica!B334</f>
        <v>32</v>
      </c>
      <c r="AZ188" s="206" t="str">
        <f>Turnidomenica!C334</f>
        <v>Riccardo Marangoni</v>
      </c>
      <c r="BA188" s="206" t="str">
        <f>Turnidomenica!D334</f>
        <v>Lorenzo Lazzaretti</v>
      </c>
      <c r="BB188" s="206"/>
      <c r="BC188" s="206"/>
      <c r="BD188" s="206" t="str">
        <f>Turnidomenica!G334</f>
        <v>Riccardo Marinucci</v>
      </c>
      <c r="BE188" s="206" t="str">
        <f>Turnidomenica!A376</f>
        <v>Veterani - 1/8 Cons.</v>
      </c>
      <c r="BF188" s="206">
        <f>Turnidomenica!B376</f>
        <v>32</v>
      </c>
      <c r="BG188" s="206" t="str">
        <f>Turnidomenica!C376</f>
        <v>Titi Giaux</v>
      </c>
      <c r="BH188" s="206" t="str">
        <f>Turnidomenica!D376</f>
        <v>Gianfranco Savastio</v>
      </c>
      <c r="BI188" s="206"/>
      <c r="BJ188" s="206"/>
      <c r="BK188" s="206">
        <f>Turnidomenica!G376</f>
        <v>0</v>
      </c>
      <c r="BL188" s="143"/>
      <c r="BM188" s="143"/>
      <c r="BN188" s="143"/>
      <c r="BO188" s="143"/>
      <c r="BP188" s="143"/>
      <c r="BQ188" s="143"/>
      <c r="BR188" s="143"/>
      <c r="BS188" s="143"/>
      <c r="BT188" s="143"/>
      <c r="BU188" s="143"/>
      <c r="BV188" s="143"/>
      <c r="BW188" s="143"/>
      <c r="BX188" s="143"/>
      <c r="BY188" s="143"/>
      <c r="BZ188" s="143"/>
      <c r="CA188" s="143"/>
      <c r="CB188" s="143"/>
      <c r="CC188" s="143"/>
      <c r="CD188" s="143"/>
      <c r="CE188" s="143"/>
      <c r="CF188" s="143"/>
    </row>
    <row r="189" spans="1:84" ht="12.75" customHeight="1">
      <c r="A189" s="133"/>
      <c r="B189" s="133"/>
      <c r="C189" s="143"/>
      <c r="D189" s="209" t="s">
        <v>954</v>
      </c>
      <c r="E189" s="210"/>
      <c r="F189" s="210"/>
      <c r="G189" s="205" t="s">
        <v>955</v>
      </c>
      <c r="H189" s="133"/>
      <c r="I189" s="133"/>
      <c r="J189" s="143"/>
      <c r="K189" s="209" t="s">
        <v>954</v>
      </c>
      <c r="L189" s="210"/>
      <c r="M189" s="210"/>
      <c r="N189" s="205" t="s">
        <v>955</v>
      </c>
      <c r="O189" s="133"/>
      <c r="P189" s="133"/>
      <c r="Q189" s="143"/>
      <c r="R189" s="209" t="s">
        <v>954</v>
      </c>
      <c r="S189" s="210"/>
      <c r="T189" s="210"/>
      <c r="U189" s="205" t="s">
        <v>955</v>
      </c>
      <c r="V189" s="133"/>
      <c r="W189" s="133"/>
      <c r="X189" s="143"/>
      <c r="Y189" s="209" t="s">
        <v>954</v>
      </c>
      <c r="Z189" s="210"/>
      <c r="AA189" s="210"/>
      <c r="AB189" s="205" t="s">
        <v>955</v>
      </c>
      <c r="AC189" s="133"/>
      <c r="AD189" s="133"/>
      <c r="AE189" s="143"/>
      <c r="AF189" s="209" t="s">
        <v>954</v>
      </c>
      <c r="AG189" s="210"/>
      <c r="AH189" s="210"/>
      <c r="AI189" s="205" t="s">
        <v>955</v>
      </c>
      <c r="AJ189" s="133"/>
      <c r="AK189" s="133"/>
      <c r="AL189" s="143"/>
      <c r="AM189" s="209" t="s">
        <v>954</v>
      </c>
      <c r="AN189" s="210"/>
      <c r="AO189" s="210"/>
      <c r="AP189" s="205" t="s">
        <v>955</v>
      </c>
      <c r="AQ189" s="133"/>
      <c r="AR189" s="133"/>
      <c r="AS189" s="143"/>
      <c r="AT189" s="209" t="s">
        <v>954</v>
      </c>
      <c r="AU189" s="210"/>
      <c r="AV189" s="210"/>
      <c r="AW189" s="205" t="s">
        <v>955</v>
      </c>
      <c r="AX189" s="133"/>
      <c r="AY189" s="133"/>
      <c r="AZ189" s="143"/>
      <c r="BA189" s="209" t="s">
        <v>954</v>
      </c>
      <c r="BB189" s="210"/>
      <c r="BC189" s="210"/>
      <c r="BD189" s="205" t="s">
        <v>955</v>
      </c>
      <c r="BE189" s="133"/>
      <c r="BF189" s="133"/>
      <c r="BG189" s="143"/>
      <c r="BH189" s="209" t="s">
        <v>954</v>
      </c>
      <c r="BI189" s="210"/>
      <c r="BJ189" s="210"/>
      <c r="BK189" s="205" t="s">
        <v>955</v>
      </c>
      <c r="BL189" s="143"/>
      <c r="BM189" s="143"/>
      <c r="BN189" s="143"/>
      <c r="BO189" s="225"/>
      <c r="BP189" s="143"/>
      <c r="BQ189" s="143"/>
      <c r="BR189" s="205"/>
      <c r="BS189" s="143"/>
      <c r="BT189" s="143"/>
      <c r="BU189" s="143"/>
      <c r="BV189" s="225"/>
      <c r="BW189" s="143"/>
      <c r="BX189" s="143"/>
      <c r="BY189" s="205"/>
      <c r="BZ189" s="143"/>
      <c r="CA189" s="143"/>
      <c r="CB189" s="143"/>
      <c r="CC189" s="225"/>
      <c r="CD189" s="143"/>
      <c r="CE189" s="143"/>
      <c r="CF189" s="205"/>
    </row>
    <row r="190" spans="1:84" ht="12.75" customHeight="1">
      <c r="A190" s="133"/>
      <c r="B190" s="133"/>
      <c r="C190" s="143"/>
      <c r="D190" s="143"/>
      <c r="E190" s="133"/>
      <c r="F190" s="133"/>
      <c r="G190" s="143"/>
      <c r="H190" s="133"/>
      <c r="I190" s="133"/>
      <c r="J190" s="143"/>
      <c r="K190" s="143"/>
      <c r="L190" s="133"/>
      <c r="M190" s="133"/>
      <c r="N190" s="143"/>
      <c r="O190" s="133"/>
      <c r="P190" s="133"/>
      <c r="Q190" s="143"/>
      <c r="R190" s="143"/>
      <c r="S190" s="133"/>
      <c r="T190" s="133"/>
      <c r="U190" s="143"/>
      <c r="V190" s="133"/>
      <c r="W190" s="133"/>
      <c r="X190" s="143"/>
      <c r="Y190" s="143"/>
      <c r="Z190" s="133"/>
      <c r="AA190" s="133"/>
      <c r="AB190" s="143"/>
      <c r="AC190" s="133"/>
      <c r="AD190" s="133"/>
      <c r="AE190" s="143"/>
      <c r="AF190" s="143"/>
      <c r="AG190" s="133"/>
      <c r="AH190" s="133"/>
      <c r="AI190" s="143"/>
      <c r="AJ190" s="133"/>
      <c r="AK190" s="133"/>
      <c r="AL190" s="143"/>
      <c r="AM190" s="143"/>
      <c r="AN190" s="133"/>
      <c r="AO190" s="133"/>
      <c r="AP190" s="143"/>
      <c r="AQ190" s="133"/>
      <c r="AR190" s="133"/>
      <c r="AS190" s="143"/>
      <c r="AT190" s="143"/>
      <c r="AU190" s="133"/>
      <c r="AV190" s="133"/>
      <c r="AW190" s="143"/>
      <c r="AX190" s="133"/>
      <c r="AY190" s="133"/>
      <c r="AZ190" s="143"/>
      <c r="BA190" s="143"/>
      <c r="BB190" s="133"/>
      <c r="BC190" s="133"/>
      <c r="BD190" s="143"/>
      <c r="BE190" s="133"/>
      <c r="BF190" s="133"/>
      <c r="BG190" s="143"/>
      <c r="BH190" s="143"/>
      <c r="BI190" s="133"/>
      <c r="BJ190" s="133"/>
      <c r="BK190" s="143"/>
      <c r="BL190" s="143"/>
      <c r="BM190" s="143"/>
      <c r="BN190" s="143"/>
      <c r="BO190" s="143"/>
      <c r="BP190" s="143"/>
      <c r="BQ190" s="143"/>
      <c r="BR190" s="143"/>
      <c r="BS190" s="143"/>
      <c r="BT190" s="143"/>
      <c r="BU190" s="143"/>
      <c r="BV190" s="143"/>
      <c r="BW190" s="143"/>
      <c r="BX190" s="143"/>
      <c r="BY190" s="143"/>
      <c r="BZ190" s="226"/>
      <c r="CA190" s="226"/>
      <c r="CB190" s="226"/>
      <c r="CC190" s="226"/>
      <c r="CD190" s="226"/>
      <c r="CE190" s="226"/>
      <c r="CF190" s="226"/>
    </row>
    <row r="191" spans="1:84" ht="12.75" customHeight="1">
      <c r="A191" s="328" t="s">
        <v>941</v>
      </c>
      <c r="B191" s="328"/>
      <c r="C191" s="328"/>
      <c r="D191" s="328"/>
      <c r="E191" s="328"/>
      <c r="F191" s="328"/>
      <c r="G191" s="328"/>
      <c r="H191" s="328" t="s">
        <v>941</v>
      </c>
      <c r="I191" s="328"/>
      <c r="J191" s="328"/>
      <c r="K191" s="328"/>
      <c r="L191" s="328"/>
      <c r="M191" s="328"/>
      <c r="N191" s="328"/>
      <c r="O191" s="328" t="s">
        <v>941</v>
      </c>
      <c r="P191" s="328"/>
      <c r="Q191" s="328"/>
      <c r="R191" s="328"/>
      <c r="S191" s="328"/>
      <c r="T191" s="328"/>
      <c r="U191" s="328"/>
      <c r="V191" s="328" t="s">
        <v>941</v>
      </c>
      <c r="W191" s="328"/>
      <c r="X191" s="328"/>
      <c r="Y191" s="328"/>
      <c r="Z191" s="328"/>
      <c r="AA191" s="328"/>
      <c r="AB191" s="328"/>
      <c r="AC191" s="328" t="s">
        <v>941</v>
      </c>
      <c r="AD191" s="328"/>
      <c r="AE191" s="328"/>
      <c r="AF191" s="328"/>
      <c r="AG191" s="328"/>
      <c r="AH191" s="328"/>
      <c r="AI191" s="328"/>
      <c r="AJ191" s="328" t="s">
        <v>941</v>
      </c>
      <c r="AK191" s="328"/>
      <c r="AL191" s="328"/>
      <c r="AM191" s="328"/>
      <c r="AN191" s="328"/>
      <c r="AO191" s="328"/>
      <c r="AP191" s="328"/>
      <c r="AQ191" s="328" t="s">
        <v>941</v>
      </c>
      <c r="AR191" s="328"/>
      <c r="AS191" s="328"/>
      <c r="AT191" s="328"/>
      <c r="AU191" s="328"/>
      <c r="AV191" s="328"/>
      <c r="AW191" s="328"/>
      <c r="AX191" s="328" t="s">
        <v>941</v>
      </c>
      <c r="AY191" s="328"/>
      <c r="AZ191" s="328"/>
      <c r="BA191" s="328"/>
      <c r="BB191" s="328"/>
      <c r="BC191" s="328"/>
      <c r="BD191" s="328"/>
      <c r="BE191" s="328" t="s">
        <v>941</v>
      </c>
      <c r="BF191" s="328"/>
      <c r="BG191" s="328"/>
      <c r="BH191" s="328"/>
      <c r="BI191" s="328"/>
      <c r="BJ191" s="328"/>
      <c r="BK191" s="328"/>
      <c r="BL191" s="328"/>
      <c r="BM191" s="328"/>
      <c r="BN191" s="328"/>
      <c r="BO191" s="328"/>
      <c r="BP191" s="328"/>
      <c r="BQ191" s="328"/>
      <c r="BR191" s="328"/>
      <c r="BS191" s="328"/>
      <c r="BT191" s="328"/>
      <c r="BU191" s="328"/>
      <c r="BV191" s="328"/>
      <c r="BW191" s="328"/>
      <c r="BX191" s="328"/>
      <c r="BY191" s="328"/>
      <c r="BZ191" s="328"/>
      <c r="CA191" s="328"/>
      <c r="CB191" s="328"/>
      <c r="CC191" s="328"/>
      <c r="CD191" s="328"/>
      <c r="CE191" s="328"/>
      <c r="CF191" s="328"/>
    </row>
    <row r="192" spans="1:84" ht="12.75" customHeight="1">
      <c r="A192" s="329" t="s">
        <v>942</v>
      </c>
      <c r="B192" s="329"/>
      <c r="C192" s="329"/>
      <c r="D192" s="329"/>
      <c r="E192" s="329"/>
      <c r="F192" s="329"/>
      <c r="G192" s="329"/>
      <c r="H192" s="329" t="s">
        <v>943</v>
      </c>
      <c r="I192" s="329"/>
      <c r="J192" s="329"/>
      <c r="K192" s="329"/>
      <c r="L192" s="329"/>
      <c r="M192" s="329"/>
      <c r="N192" s="329"/>
      <c r="O192" s="329" t="s">
        <v>944</v>
      </c>
      <c r="P192" s="329"/>
      <c r="Q192" s="329"/>
      <c r="R192" s="329"/>
      <c r="S192" s="329"/>
      <c r="T192" s="329"/>
      <c r="U192" s="329"/>
      <c r="V192" s="329" t="s">
        <v>945</v>
      </c>
      <c r="W192" s="329"/>
      <c r="X192" s="329"/>
      <c r="Y192" s="329"/>
      <c r="Z192" s="329"/>
      <c r="AA192" s="329"/>
      <c r="AB192" s="329"/>
      <c r="AC192" s="329" t="s">
        <v>946</v>
      </c>
      <c r="AD192" s="329"/>
      <c r="AE192" s="329"/>
      <c r="AF192" s="329"/>
      <c r="AG192" s="329"/>
      <c r="AH192" s="329"/>
      <c r="AI192" s="329"/>
      <c r="AJ192" s="329" t="s">
        <v>947</v>
      </c>
      <c r="AK192" s="329"/>
      <c r="AL192" s="329"/>
      <c r="AM192" s="329"/>
      <c r="AN192" s="329"/>
      <c r="AO192" s="329"/>
      <c r="AP192" s="329"/>
      <c r="AQ192" s="329" t="s">
        <v>948</v>
      </c>
      <c r="AR192" s="329"/>
      <c r="AS192" s="329"/>
      <c r="AT192" s="329"/>
      <c r="AU192" s="329"/>
      <c r="AV192" s="329"/>
      <c r="AW192" s="329"/>
      <c r="AX192" s="329" t="s">
        <v>949</v>
      </c>
      <c r="AY192" s="329"/>
      <c r="AZ192" s="329"/>
      <c r="BA192" s="329"/>
      <c r="BB192" s="329"/>
      <c r="BC192" s="329"/>
      <c r="BD192" s="329"/>
      <c r="BE192" s="329" t="s">
        <v>950</v>
      </c>
      <c r="BF192" s="329"/>
      <c r="BG192" s="329"/>
      <c r="BH192" s="329"/>
      <c r="BI192" s="329"/>
      <c r="BJ192" s="329"/>
      <c r="BK192" s="329"/>
      <c r="BL192" s="228"/>
      <c r="BM192" s="228"/>
      <c r="BN192" s="228"/>
      <c r="BO192" s="228"/>
      <c r="BP192" s="228"/>
      <c r="BQ192" s="228"/>
      <c r="BR192" s="228"/>
      <c r="BS192" s="228"/>
      <c r="BT192" s="228"/>
      <c r="BU192" s="228"/>
      <c r="BV192" s="228"/>
      <c r="BW192" s="228"/>
      <c r="BX192" s="228"/>
      <c r="BY192" s="228"/>
      <c r="BZ192" s="228"/>
      <c r="CA192" s="228"/>
      <c r="CB192" s="228"/>
      <c r="CC192" s="228"/>
      <c r="CD192" s="228"/>
      <c r="CE192" s="228"/>
      <c r="CF192" s="228"/>
    </row>
    <row r="193" spans="1:84" ht="12.75" customHeight="1">
      <c r="A193" s="277" t="s">
        <v>784</v>
      </c>
      <c r="B193" s="277" t="s">
        <v>785</v>
      </c>
      <c r="C193" s="277" t="s">
        <v>764</v>
      </c>
      <c r="D193" s="277" t="s">
        <v>765</v>
      </c>
      <c r="E193" s="330" t="s">
        <v>543</v>
      </c>
      <c r="F193" s="330"/>
      <c r="G193" s="277" t="s">
        <v>544</v>
      </c>
      <c r="H193" s="277" t="s">
        <v>784</v>
      </c>
      <c r="I193" s="277" t="s">
        <v>785</v>
      </c>
      <c r="J193" s="277" t="s">
        <v>764</v>
      </c>
      <c r="K193" s="277" t="s">
        <v>765</v>
      </c>
      <c r="L193" s="330" t="s">
        <v>543</v>
      </c>
      <c r="M193" s="330"/>
      <c r="N193" s="277" t="s">
        <v>544</v>
      </c>
      <c r="O193" s="277" t="s">
        <v>784</v>
      </c>
      <c r="P193" s="277" t="s">
        <v>785</v>
      </c>
      <c r="Q193" s="277" t="s">
        <v>764</v>
      </c>
      <c r="R193" s="277" t="s">
        <v>765</v>
      </c>
      <c r="S193" s="330" t="s">
        <v>543</v>
      </c>
      <c r="T193" s="330"/>
      <c r="U193" s="277" t="s">
        <v>544</v>
      </c>
      <c r="V193" s="277" t="s">
        <v>784</v>
      </c>
      <c r="W193" s="277" t="s">
        <v>785</v>
      </c>
      <c r="X193" s="277" t="s">
        <v>764</v>
      </c>
      <c r="Y193" s="277" t="s">
        <v>765</v>
      </c>
      <c r="Z193" s="330" t="s">
        <v>543</v>
      </c>
      <c r="AA193" s="330"/>
      <c r="AB193" s="277" t="s">
        <v>544</v>
      </c>
      <c r="AC193" s="277" t="s">
        <v>784</v>
      </c>
      <c r="AD193" s="277" t="s">
        <v>785</v>
      </c>
      <c r="AE193" s="277" t="s">
        <v>764</v>
      </c>
      <c r="AF193" s="277" t="s">
        <v>765</v>
      </c>
      <c r="AG193" s="330" t="s">
        <v>543</v>
      </c>
      <c r="AH193" s="330"/>
      <c r="AI193" s="277" t="s">
        <v>544</v>
      </c>
      <c r="AJ193" s="277" t="s">
        <v>784</v>
      </c>
      <c r="AK193" s="277" t="s">
        <v>785</v>
      </c>
      <c r="AL193" s="277" t="s">
        <v>764</v>
      </c>
      <c r="AM193" s="277" t="s">
        <v>765</v>
      </c>
      <c r="AN193" s="330" t="s">
        <v>543</v>
      </c>
      <c r="AO193" s="330"/>
      <c r="AP193" s="277" t="s">
        <v>544</v>
      </c>
      <c r="AQ193" s="277" t="s">
        <v>784</v>
      </c>
      <c r="AR193" s="277" t="s">
        <v>785</v>
      </c>
      <c r="AS193" s="277" t="s">
        <v>764</v>
      </c>
      <c r="AT193" s="277" t="s">
        <v>765</v>
      </c>
      <c r="AU193" s="330" t="s">
        <v>543</v>
      </c>
      <c r="AV193" s="330"/>
      <c r="AW193" s="277" t="s">
        <v>544</v>
      </c>
      <c r="AX193" s="277" t="s">
        <v>784</v>
      </c>
      <c r="AY193" s="277" t="s">
        <v>785</v>
      </c>
      <c r="AZ193" s="277" t="s">
        <v>764</v>
      </c>
      <c r="BA193" s="277" t="s">
        <v>765</v>
      </c>
      <c r="BB193" s="330" t="s">
        <v>543</v>
      </c>
      <c r="BC193" s="330"/>
      <c r="BD193" s="277" t="s">
        <v>544</v>
      </c>
      <c r="BE193" s="277" t="s">
        <v>784</v>
      </c>
      <c r="BF193" s="277" t="s">
        <v>785</v>
      </c>
      <c r="BG193" s="277" t="s">
        <v>764</v>
      </c>
      <c r="BH193" s="277" t="s">
        <v>765</v>
      </c>
      <c r="BI193" s="330" t="s">
        <v>543</v>
      </c>
      <c r="BJ193" s="330"/>
      <c r="BK193" s="277" t="s">
        <v>544</v>
      </c>
      <c r="BL193" s="152"/>
      <c r="BM193" s="152"/>
      <c r="BN193" s="152"/>
      <c r="BO193" s="152"/>
      <c r="BP193" s="229"/>
      <c r="BQ193" s="229"/>
      <c r="BR193" s="152"/>
      <c r="BS193" s="152"/>
      <c r="BT193" s="152"/>
      <c r="BU193" s="152"/>
      <c r="BV193" s="152"/>
      <c r="BW193" s="229"/>
      <c r="BX193" s="229"/>
      <c r="BY193" s="152"/>
      <c r="BZ193" s="152"/>
      <c r="CA193" s="152"/>
      <c r="CB193" s="152"/>
      <c r="CC193" s="152"/>
      <c r="CD193" s="229"/>
      <c r="CE193" s="229"/>
      <c r="CF193" s="152"/>
    </row>
    <row r="194" spans="1:84" ht="12.75" customHeight="1">
      <c r="A194" s="206" t="str">
        <f>Turnidomenica!A85</f>
        <v>U15 - Girone Unico</v>
      </c>
      <c r="B194" s="206">
        <f>Turnidomenica!B85</f>
        <v>33</v>
      </c>
      <c r="C194" s="206" t="str">
        <f>Turnidomenica!C85</f>
        <v>Riccardo Natoli</v>
      </c>
      <c r="D194" s="206" t="str">
        <f>Turnidomenica!D85</f>
        <v>Lorenzo Lazzaretti</v>
      </c>
      <c r="E194" s="206"/>
      <c r="F194" s="206"/>
      <c r="G194" s="206" t="str">
        <f>Turnidomenica!G85</f>
        <v>Bettina Lenz-Exler</v>
      </c>
      <c r="H194" s="206" t="str">
        <f>Turnidomenica!A43</f>
        <v>Under 19 - Girone 2</v>
      </c>
      <c r="I194" s="206">
        <f>Turnidomenica!B43</f>
        <v>33</v>
      </c>
      <c r="J194" s="206" t="str">
        <f>Turnidomenica!C43</f>
        <v>Thèo Modeste</v>
      </c>
      <c r="K194" s="206" t="str">
        <f>Turnidomenica!D43</f>
        <v>Moritz Jung</v>
      </c>
      <c r="L194" s="206"/>
      <c r="M194" s="206"/>
      <c r="N194" s="206" t="str">
        <f>Turnidomenica!G43</f>
        <v>Lorenzo Lazzaretti</v>
      </c>
      <c r="O194" s="206" t="str">
        <f>Turnidomenica!A169</f>
        <v>U15 - Girone Unico</v>
      </c>
      <c r="P194" s="206">
        <f>Turnidomenica!B169</f>
        <v>33</v>
      </c>
      <c r="Q194" s="206" t="str">
        <f>Turnidomenica!C169</f>
        <v>Riccardo Natoli</v>
      </c>
      <c r="R194" s="206" t="str">
        <f>Turnidomenica!D169</f>
        <v>Riccardo Marangoni</v>
      </c>
      <c r="S194" s="206"/>
      <c r="T194" s="206"/>
      <c r="U194" s="206" t="str">
        <f>Turnidomenica!G169</f>
        <v>Francesco Borgo</v>
      </c>
      <c r="V194" s="206" t="str">
        <f>Turnidomenica!A127</f>
        <v>Under 19 - Girone 2</v>
      </c>
      <c r="W194" s="206">
        <f>Turnidomenica!B127</f>
        <v>33</v>
      </c>
      <c r="X194" s="206" t="str">
        <f>Turnidomenica!C127</f>
        <v>Thèo Modeste</v>
      </c>
      <c r="Y194" s="206" t="str">
        <f>Turnidomenica!D127</f>
        <v>Alessandro Amatelli</v>
      </c>
      <c r="Z194" s="206"/>
      <c r="AA194" s="206"/>
      <c r="AB194" s="206" t="str">
        <f>Turnidomenica!G127</f>
        <v>Daria Prazynski</v>
      </c>
      <c r="AC194" s="206" t="str">
        <f>Turnidomenica!A253</f>
        <v>U15 - Girone Unico</v>
      </c>
      <c r="AD194" s="206">
        <f>Turnidomenica!B253</f>
        <v>33</v>
      </c>
      <c r="AE194" s="206" t="str">
        <f>Turnidomenica!C253</f>
        <v>Riccardo Natoli</v>
      </c>
      <c r="AF194" s="206" t="str">
        <f>Turnidomenica!D253</f>
        <v>Gabriele Cavalli</v>
      </c>
      <c r="AG194" s="206"/>
      <c r="AH194" s="206"/>
      <c r="AI194" s="206" t="str">
        <f>Turnidomenica!G253</f>
        <v>Moritz Jung</v>
      </c>
      <c r="AJ194" s="206" t="str">
        <f>Turnidomenica!A211</f>
        <v>Under 19 - Girone 2</v>
      </c>
      <c r="AK194" s="206">
        <f>Turnidomenica!B211</f>
        <v>33</v>
      </c>
      <c r="AL194" s="206" t="str">
        <f>Turnidomenica!C211</f>
        <v>Jurgen Balzan</v>
      </c>
      <c r="AM194" s="206" t="str">
        <f>Turnidomenica!D211</f>
        <v>Alessandro Amatelli</v>
      </c>
      <c r="AN194" s="206"/>
      <c r="AO194" s="206"/>
      <c r="AP194" s="206" t="str">
        <f>Turnidomenica!G211</f>
        <v>Riccardo Natoli</v>
      </c>
      <c r="AQ194" s="206" t="str">
        <f>Turnidomenica!A295</f>
        <v>Ladies - Gir. Unico</v>
      </c>
      <c r="AR194" s="206">
        <f>Turnidomenica!B295</f>
        <v>33</v>
      </c>
      <c r="AS194" s="206" t="str">
        <f>Turnidomenica!C295</f>
        <v>Giulia Brillantino</v>
      </c>
      <c r="AT194" s="206" t="str">
        <f>Turnidomenica!D295</f>
        <v>Bettina Lenz-Exler</v>
      </c>
      <c r="AU194" s="206"/>
      <c r="AV194" s="206"/>
      <c r="AW194" s="206" t="str">
        <f>Turnidomenica!G295</f>
        <v>Nico Pretzel</v>
      </c>
      <c r="AX194" s="206" t="str">
        <f>Turnidomenica!A335</f>
        <v>U12 - Girone Unico</v>
      </c>
      <c r="AY194" s="206">
        <f>Turnidomenica!B335</f>
        <v>33</v>
      </c>
      <c r="AZ194" s="206" t="str">
        <f>Turnidomenica!C335</f>
        <v>Francesco Borgo</v>
      </c>
      <c r="BA194" s="206" t="str">
        <f>Turnidomenica!D335</f>
        <v>Pietro Gatti</v>
      </c>
      <c r="BB194" s="206"/>
      <c r="BC194" s="206"/>
      <c r="BD194" s="206" t="str">
        <f>Turnidomenica!G335</f>
        <v>Riccardo Marangoni</v>
      </c>
      <c r="BE194" s="206" t="str">
        <f>Turnidomenica!A377</f>
        <v>Under 19 - Semifinali</v>
      </c>
      <c r="BF194" s="206">
        <f>Turnidomenica!B377</f>
        <v>33</v>
      </c>
      <c r="BG194" s="206" t="str">
        <f>Turnidomenica!C377</f>
        <v>Filippo Cubeta</v>
      </c>
      <c r="BH194" s="206" t="str">
        <f>Turnidomenica!D377</f>
        <v>Thèo Modeste</v>
      </c>
      <c r="BI194" s="206"/>
      <c r="BJ194" s="206"/>
      <c r="BK194" s="206" t="str">
        <f>Turnidomenica!G377</f>
        <v>Giulia Brillantino</v>
      </c>
      <c r="BL194" s="143"/>
      <c r="BM194" s="143"/>
      <c r="BN194" s="143"/>
      <c r="BO194" s="143"/>
      <c r="BP194" s="143"/>
      <c r="BQ194" s="143"/>
      <c r="BR194" s="143"/>
      <c r="BS194" s="143"/>
      <c r="BT194" s="143"/>
      <c r="BU194" s="143"/>
      <c r="BV194" s="143"/>
      <c r="BW194" s="143"/>
      <c r="BX194" s="143"/>
      <c r="BY194" s="143"/>
      <c r="BZ194" s="143"/>
      <c r="CA194" s="143"/>
      <c r="CB194" s="143"/>
      <c r="CC194" s="143"/>
      <c r="CD194" s="143"/>
      <c r="CE194" s="143"/>
      <c r="CF194" s="143"/>
    </row>
    <row r="195" spans="1:84" ht="12.75" customHeight="1">
      <c r="A195" s="133"/>
      <c r="B195" s="133"/>
      <c r="C195" s="143"/>
      <c r="D195" s="209" t="s">
        <v>954</v>
      </c>
      <c r="E195" s="210"/>
      <c r="F195" s="210"/>
      <c r="G195" s="205" t="s">
        <v>955</v>
      </c>
      <c r="H195" s="133"/>
      <c r="I195" s="133"/>
      <c r="J195" s="143"/>
      <c r="K195" s="209" t="s">
        <v>954</v>
      </c>
      <c r="L195" s="210"/>
      <c r="M195" s="210"/>
      <c r="N195" s="205" t="s">
        <v>955</v>
      </c>
      <c r="O195" s="133"/>
      <c r="P195" s="133"/>
      <c r="Q195" s="143"/>
      <c r="R195" s="209" t="s">
        <v>954</v>
      </c>
      <c r="S195" s="210"/>
      <c r="T195" s="210"/>
      <c r="U195" s="205" t="s">
        <v>955</v>
      </c>
      <c r="V195" s="133"/>
      <c r="W195" s="133"/>
      <c r="X195" s="143"/>
      <c r="Y195" s="209" t="s">
        <v>954</v>
      </c>
      <c r="Z195" s="210"/>
      <c r="AA195" s="210"/>
      <c r="AB195" s="205" t="s">
        <v>955</v>
      </c>
      <c r="AC195" s="133"/>
      <c r="AD195" s="133"/>
      <c r="AE195" s="143"/>
      <c r="AF195" s="209" t="s">
        <v>954</v>
      </c>
      <c r="AG195" s="210"/>
      <c r="AH195" s="210"/>
      <c r="AI195" s="205" t="s">
        <v>955</v>
      </c>
      <c r="AJ195" s="133"/>
      <c r="AK195" s="133"/>
      <c r="AL195" s="143"/>
      <c r="AM195" s="209" t="s">
        <v>954</v>
      </c>
      <c r="AN195" s="210"/>
      <c r="AO195" s="210"/>
      <c r="AP195" s="205" t="s">
        <v>955</v>
      </c>
      <c r="AQ195" s="133"/>
      <c r="AR195" s="133"/>
      <c r="AS195" s="143"/>
      <c r="AT195" s="209" t="s">
        <v>954</v>
      </c>
      <c r="AU195" s="210"/>
      <c r="AV195" s="210"/>
      <c r="AW195" s="205" t="s">
        <v>955</v>
      </c>
      <c r="AX195" s="133"/>
      <c r="AY195" s="133"/>
      <c r="AZ195" s="143"/>
      <c r="BA195" s="209" t="s">
        <v>954</v>
      </c>
      <c r="BB195" s="210"/>
      <c r="BC195" s="210"/>
      <c r="BD195" s="205" t="s">
        <v>955</v>
      </c>
      <c r="BE195" s="133"/>
      <c r="BF195" s="133"/>
      <c r="BG195" s="143"/>
      <c r="BH195" s="209" t="s">
        <v>954</v>
      </c>
      <c r="BI195" s="210"/>
      <c r="BJ195" s="210"/>
      <c r="BK195" s="205" t="s">
        <v>955</v>
      </c>
      <c r="BL195" s="143"/>
      <c r="BM195" s="143"/>
      <c r="BN195" s="143"/>
      <c r="BO195" s="225"/>
      <c r="BP195" s="143"/>
      <c r="BQ195" s="143"/>
      <c r="BR195" s="205"/>
      <c r="BS195" s="143"/>
      <c r="BT195" s="143"/>
      <c r="BU195" s="143"/>
      <c r="BV195" s="225"/>
      <c r="BW195" s="143"/>
      <c r="BX195" s="143"/>
      <c r="BY195" s="205"/>
      <c r="BZ195" s="143"/>
      <c r="CA195" s="143"/>
      <c r="CB195" s="143"/>
      <c r="CC195" s="225"/>
      <c r="CD195" s="143"/>
      <c r="CE195" s="143"/>
      <c r="CF195" s="205"/>
    </row>
    <row r="196" spans="1:84" ht="12.75" customHeight="1">
      <c r="A196" s="328" t="s">
        <v>941</v>
      </c>
      <c r="B196" s="328"/>
      <c r="C196" s="328"/>
      <c r="D196" s="328"/>
      <c r="E196" s="328"/>
      <c r="F196" s="328"/>
      <c r="G196" s="328"/>
      <c r="H196" s="328" t="s">
        <v>941</v>
      </c>
      <c r="I196" s="328"/>
      <c r="J196" s="328"/>
      <c r="K196" s="328"/>
      <c r="L196" s="328"/>
      <c r="M196" s="328"/>
      <c r="N196" s="328"/>
      <c r="O196" s="328" t="s">
        <v>941</v>
      </c>
      <c r="P196" s="328"/>
      <c r="Q196" s="328"/>
      <c r="R196" s="328"/>
      <c r="S196" s="328"/>
      <c r="T196" s="328"/>
      <c r="U196" s="328"/>
      <c r="V196" s="328" t="s">
        <v>941</v>
      </c>
      <c r="W196" s="328"/>
      <c r="X196" s="328"/>
      <c r="Y196" s="328"/>
      <c r="Z196" s="328"/>
      <c r="AA196" s="328"/>
      <c r="AB196" s="328"/>
      <c r="AC196" s="328" t="s">
        <v>941</v>
      </c>
      <c r="AD196" s="328"/>
      <c r="AE196" s="328"/>
      <c r="AF196" s="328"/>
      <c r="AG196" s="328"/>
      <c r="AH196" s="328"/>
      <c r="AI196" s="328"/>
      <c r="AJ196" s="328" t="s">
        <v>941</v>
      </c>
      <c r="AK196" s="328"/>
      <c r="AL196" s="328"/>
      <c r="AM196" s="328"/>
      <c r="AN196" s="328"/>
      <c r="AO196" s="328"/>
      <c r="AP196" s="328"/>
      <c r="AQ196" s="328" t="s">
        <v>941</v>
      </c>
      <c r="AR196" s="328"/>
      <c r="AS196" s="328"/>
      <c r="AT196" s="328"/>
      <c r="AU196" s="328"/>
      <c r="AV196" s="328"/>
      <c r="AW196" s="328"/>
      <c r="AX196" s="328" t="s">
        <v>941</v>
      </c>
      <c r="AY196" s="328"/>
      <c r="AZ196" s="328"/>
      <c r="BA196" s="328"/>
      <c r="BB196" s="328"/>
      <c r="BC196" s="328"/>
      <c r="BD196" s="328"/>
      <c r="BE196" s="328" t="s">
        <v>941</v>
      </c>
      <c r="BF196" s="328"/>
      <c r="BG196" s="328"/>
      <c r="BH196" s="328"/>
      <c r="BI196" s="328"/>
      <c r="BJ196" s="328"/>
      <c r="BK196" s="328"/>
      <c r="BL196" s="328"/>
      <c r="BM196" s="328"/>
      <c r="BN196" s="328"/>
      <c r="BO196" s="328"/>
      <c r="BP196" s="328"/>
      <c r="BQ196" s="328"/>
      <c r="BR196" s="328"/>
      <c r="BS196" s="328"/>
      <c r="BT196" s="328"/>
      <c r="BU196" s="328"/>
      <c r="BV196" s="328"/>
      <c r="BW196" s="328"/>
      <c r="BX196" s="328"/>
      <c r="BY196" s="328"/>
      <c r="BZ196" s="328"/>
      <c r="CA196" s="328"/>
      <c r="CB196" s="328"/>
      <c r="CC196" s="328"/>
      <c r="CD196" s="328"/>
      <c r="CE196" s="328"/>
      <c r="CF196" s="328"/>
    </row>
    <row r="197" spans="1:84" ht="12.75" customHeight="1">
      <c r="A197" s="329" t="s">
        <v>942</v>
      </c>
      <c r="B197" s="329"/>
      <c r="C197" s="329"/>
      <c r="D197" s="329"/>
      <c r="E197" s="329"/>
      <c r="F197" s="329"/>
      <c r="G197" s="329"/>
      <c r="H197" s="329" t="s">
        <v>943</v>
      </c>
      <c r="I197" s="329"/>
      <c r="J197" s="329"/>
      <c r="K197" s="329"/>
      <c r="L197" s="329"/>
      <c r="M197" s="329"/>
      <c r="N197" s="329"/>
      <c r="O197" s="329" t="s">
        <v>944</v>
      </c>
      <c r="P197" s="329"/>
      <c r="Q197" s="329"/>
      <c r="R197" s="329"/>
      <c r="S197" s="329"/>
      <c r="T197" s="329"/>
      <c r="U197" s="329"/>
      <c r="V197" s="329" t="s">
        <v>945</v>
      </c>
      <c r="W197" s="329"/>
      <c r="X197" s="329"/>
      <c r="Y197" s="329"/>
      <c r="Z197" s="329"/>
      <c r="AA197" s="329"/>
      <c r="AB197" s="329"/>
      <c r="AC197" s="329" t="s">
        <v>946</v>
      </c>
      <c r="AD197" s="329"/>
      <c r="AE197" s="329"/>
      <c r="AF197" s="329"/>
      <c r="AG197" s="329"/>
      <c r="AH197" s="329"/>
      <c r="AI197" s="329"/>
      <c r="AJ197" s="329" t="s">
        <v>947</v>
      </c>
      <c r="AK197" s="329"/>
      <c r="AL197" s="329"/>
      <c r="AM197" s="329"/>
      <c r="AN197" s="329"/>
      <c r="AO197" s="329"/>
      <c r="AP197" s="329"/>
      <c r="AQ197" s="329" t="s">
        <v>948</v>
      </c>
      <c r="AR197" s="329"/>
      <c r="AS197" s="329"/>
      <c r="AT197" s="329"/>
      <c r="AU197" s="329"/>
      <c r="AV197" s="329"/>
      <c r="AW197" s="329"/>
      <c r="AX197" s="329" t="s">
        <v>949</v>
      </c>
      <c r="AY197" s="329"/>
      <c r="AZ197" s="329"/>
      <c r="BA197" s="329"/>
      <c r="BB197" s="329"/>
      <c r="BC197" s="329"/>
      <c r="BD197" s="329"/>
      <c r="BE197" s="329" t="s">
        <v>950</v>
      </c>
      <c r="BF197" s="329"/>
      <c r="BG197" s="329"/>
      <c r="BH197" s="329"/>
      <c r="BI197" s="329"/>
      <c r="BJ197" s="329"/>
      <c r="BK197" s="329"/>
      <c r="BL197" s="228"/>
      <c r="BM197" s="228"/>
      <c r="BN197" s="228"/>
      <c r="BO197" s="228"/>
      <c r="BP197" s="228"/>
      <c r="BQ197" s="228"/>
      <c r="BR197" s="228"/>
      <c r="BS197" s="228"/>
      <c r="BT197" s="228"/>
      <c r="BU197" s="228"/>
      <c r="BV197" s="228"/>
      <c r="BW197" s="228"/>
      <c r="BX197" s="228"/>
      <c r="BY197" s="228"/>
      <c r="BZ197" s="228"/>
      <c r="CA197" s="228"/>
      <c r="CB197" s="228"/>
      <c r="CC197" s="228"/>
      <c r="CD197" s="228"/>
      <c r="CE197" s="228"/>
      <c r="CF197" s="228"/>
    </row>
    <row r="198" spans="1:84" ht="12.75" customHeight="1">
      <c r="A198" s="277" t="s">
        <v>784</v>
      </c>
      <c r="B198" s="277" t="s">
        <v>785</v>
      </c>
      <c r="C198" s="277" t="s">
        <v>764</v>
      </c>
      <c r="D198" s="277" t="s">
        <v>765</v>
      </c>
      <c r="E198" s="330" t="s">
        <v>543</v>
      </c>
      <c r="F198" s="330"/>
      <c r="G198" s="277" t="s">
        <v>544</v>
      </c>
      <c r="H198" s="277" t="s">
        <v>784</v>
      </c>
      <c r="I198" s="277" t="s">
        <v>785</v>
      </c>
      <c r="J198" s="277" t="s">
        <v>764</v>
      </c>
      <c r="K198" s="277" t="s">
        <v>765</v>
      </c>
      <c r="L198" s="330" t="s">
        <v>543</v>
      </c>
      <c r="M198" s="330"/>
      <c r="N198" s="277" t="s">
        <v>544</v>
      </c>
      <c r="O198" s="277" t="s">
        <v>784</v>
      </c>
      <c r="P198" s="277" t="s">
        <v>785</v>
      </c>
      <c r="Q198" s="277" t="s">
        <v>764</v>
      </c>
      <c r="R198" s="277" t="s">
        <v>765</v>
      </c>
      <c r="S198" s="330" t="s">
        <v>543</v>
      </c>
      <c r="T198" s="330"/>
      <c r="U198" s="277" t="s">
        <v>544</v>
      </c>
      <c r="V198" s="277" t="s">
        <v>784</v>
      </c>
      <c r="W198" s="277" t="s">
        <v>785</v>
      </c>
      <c r="X198" s="277" t="s">
        <v>764</v>
      </c>
      <c r="Y198" s="277" t="s">
        <v>765</v>
      </c>
      <c r="Z198" s="330" t="s">
        <v>543</v>
      </c>
      <c r="AA198" s="330"/>
      <c r="AB198" s="277" t="s">
        <v>544</v>
      </c>
      <c r="AC198" s="277" t="s">
        <v>784</v>
      </c>
      <c r="AD198" s="277" t="s">
        <v>785</v>
      </c>
      <c r="AE198" s="277" t="s">
        <v>764</v>
      </c>
      <c r="AF198" s="277" t="s">
        <v>765</v>
      </c>
      <c r="AG198" s="330" t="s">
        <v>543</v>
      </c>
      <c r="AH198" s="330"/>
      <c r="AI198" s="277" t="s">
        <v>544</v>
      </c>
      <c r="AJ198" s="277" t="s">
        <v>784</v>
      </c>
      <c r="AK198" s="277" t="s">
        <v>785</v>
      </c>
      <c r="AL198" s="277" t="s">
        <v>764</v>
      </c>
      <c r="AM198" s="277" t="s">
        <v>765</v>
      </c>
      <c r="AN198" s="330" t="s">
        <v>543</v>
      </c>
      <c r="AO198" s="330"/>
      <c r="AP198" s="277" t="s">
        <v>544</v>
      </c>
      <c r="AQ198" s="277" t="s">
        <v>784</v>
      </c>
      <c r="AR198" s="277" t="s">
        <v>785</v>
      </c>
      <c r="AS198" s="277" t="s">
        <v>764</v>
      </c>
      <c r="AT198" s="277" t="s">
        <v>765</v>
      </c>
      <c r="AU198" s="330" t="s">
        <v>543</v>
      </c>
      <c r="AV198" s="330"/>
      <c r="AW198" s="277" t="s">
        <v>544</v>
      </c>
      <c r="AX198" s="277" t="s">
        <v>784</v>
      </c>
      <c r="AY198" s="277" t="s">
        <v>785</v>
      </c>
      <c r="AZ198" s="277" t="s">
        <v>764</v>
      </c>
      <c r="BA198" s="277" t="s">
        <v>765</v>
      </c>
      <c r="BB198" s="330" t="s">
        <v>543</v>
      </c>
      <c r="BC198" s="330"/>
      <c r="BD198" s="277" t="s">
        <v>544</v>
      </c>
      <c r="BE198" s="277" t="s">
        <v>784</v>
      </c>
      <c r="BF198" s="277" t="s">
        <v>785</v>
      </c>
      <c r="BG198" s="277" t="s">
        <v>764</v>
      </c>
      <c r="BH198" s="277" t="s">
        <v>765</v>
      </c>
      <c r="BI198" s="330" t="s">
        <v>543</v>
      </c>
      <c r="BJ198" s="330"/>
      <c r="BK198" s="277" t="s">
        <v>544</v>
      </c>
      <c r="BL198" s="152"/>
      <c r="BM198" s="152"/>
      <c r="BN198" s="152"/>
      <c r="BO198" s="152"/>
      <c r="BP198" s="229"/>
      <c r="BQ198" s="229"/>
      <c r="BR198" s="152"/>
      <c r="BS198" s="152"/>
      <c r="BT198" s="152"/>
      <c r="BU198" s="152"/>
      <c r="BV198" s="152"/>
      <c r="BW198" s="229"/>
      <c r="BX198" s="229"/>
      <c r="BY198" s="152"/>
      <c r="BZ198" s="152"/>
      <c r="CA198" s="152"/>
      <c r="CB198" s="152"/>
      <c r="CC198" s="152"/>
      <c r="CD198" s="229"/>
      <c r="CE198" s="229"/>
      <c r="CF198" s="152"/>
    </row>
    <row r="199" spans="1:84" ht="12.75" customHeight="1">
      <c r="A199" s="206" t="str">
        <f>Turnidomenica!A86</f>
        <v>U15 - Girone Unico</v>
      </c>
      <c r="B199" s="206">
        <f>Turnidomenica!B86</f>
        <v>34</v>
      </c>
      <c r="C199" s="206" t="str">
        <f>Turnidomenica!C86</f>
        <v>Riccardo Marangoni</v>
      </c>
      <c r="D199" s="206" t="str">
        <f>Turnidomenica!D86</f>
        <v>Gabriele Cavalli</v>
      </c>
      <c r="E199" s="206"/>
      <c r="F199" s="206"/>
      <c r="G199" s="206" t="str">
        <f>Turnidomenica!G86</f>
        <v>Alessandro Amatelli</v>
      </c>
      <c r="H199" s="206" t="str">
        <f>Turnidomenica!A44</f>
        <v>Under 19 - Girone 2</v>
      </c>
      <c r="I199" s="206">
        <f>Turnidomenica!B44</f>
        <v>34</v>
      </c>
      <c r="J199" s="206" t="str">
        <f>Turnidomenica!C44</f>
        <v>Jurgen Balzan</v>
      </c>
      <c r="K199" s="206" t="str">
        <f>Turnidomenica!D44</f>
        <v>Rocco Morganelli</v>
      </c>
      <c r="L199" s="206"/>
      <c r="M199" s="206"/>
      <c r="N199" s="206" t="str">
        <f>Turnidomenica!G44</f>
        <v>Gabriele Cavalli</v>
      </c>
      <c r="O199" s="206" t="str">
        <f>Turnidomenica!A170</f>
        <v>U15 - Girone Unico</v>
      </c>
      <c r="P199" s="206">
        <f>Turnidomenica!B170</f>
        <v>34</v>
      </c>
      <c r="Q199" s="206" t="str">
        <f>Turnidomenica!C170</f>
        <v>Lorenzo Lazzaretti</v>
      </c>
      <c r="R199" s="206" t="str">
        <f>Turnidomenica!D170</f>
        <v>Gabriele Cavalli</v>
      </c>
      <c r="S199" s="206"/>
      <c r="T199" s="206"/>
      <c r="U199" s="206" t="str">
        <f>Turnidomenica!G170</f>
        <v>Francesco Tozzi</v>
      </c>
      <c r="V199" s="206" t="str">
        <f>Turnidomenica!A128</f>
        <v>Under 19 - Girone 2</v>
      </c>
      <c r="W199" s="206">
        <f>Turnidomenica!B128</f>
        <v>34</v>
      </c>
      <c r="X199" s="206" t="str">
        <f>Turnidomenica!C128</f>
        <v>Jurgen Balzan</v>
      </c>
      <c r="Y199" s="206" t="str">
        <f>Turnidomenica!D128</f>
        <v>Moritz Jung</v>
      </c>
      <c r="Z199" s="206"/>
      <c r="AA199" s="206"/>
      <c r="AB199" s="206" t="str">
        <f>Turnidomenica!G128</f>
        <v>Stefka Radkova</v>
      </c>
      <c r="AC199" s="206" t="str">
        <f>Turnidomenica!A254</f>
        <v>U15 - Girone Unico</v>
      </c>
      <c r="AD199" s="206">
        <f>Turnidomenica!B254</f>
        <v>34</v>
      </c>
      <c r="AE199" s="206" t="str">
        <f>Turnidomenica!C254</f>
        <v>Riccardo Marangoni</v>
      </c>
      <c r="AF199" s="206" t="str">
        <f>Turnidomenica!D254</f>
        <v>Lorenzo Lazzaretti</v>
      </c>
      <c r="AG199" s="206"/>
      <c r="AH199" s="206"/>
      <c r="AI199" s="206" t="str">
        <f>Turnidomenica!G254</f>
        <v>Rocco Morganelli</v>
      </c>
      <c r="AJ199" s="206" t="str">
        <f>Turnidomenica!A212</f>
        <v>Under 19 - Girone 2</v>
      </c>
      <c r="AK199" s="206">
        <f>Turnidomenica!B212</f>
        <v>34</v>
      </c>
      <c r="AL199" s="206" t="str">
        <f>Turnidomenica!C212</f>
        <v>Moritz Jung</v>
      </c>
      <c r="AM199" s="206" t="str">
        <f>Turnidomenica!D212</f>
        <v>Rocco Morganelli</v>
      </c>
      <c r="AN199" s="206"/>
      <c r="AO199" s="206"/>
      <c r="AP199" s="206" t="str">
        <f>Turnidomenica!G212</f>
        <v>Riccardo Marangoni</v>
      </c>
      <c r="AQ199" s="206" t="str">
        <f>Turnidomenica!A296</f>
        <v>Ladies - Gir. Unico</v>
      </c>
      <c r="AR199" s="206">
        <f>Turnidomenica!B296</f>
        <v>34</v>
      </c>
      <c r="AS199" s="206" t="str">
        <f>Turnidomenica!C296</f>
        <v>Daria Prazynski</v>
      </c>
      <c r="AT199" s="206" t="str">
        <f>Turnidomenica!D296</f>
        <v>Stefka Radkova</v>
      </c>
      <c r="AU199" s="206"/>
      <c r="AV199" s="206"/>
      <c r="AW199" s="206" t="str">
        <f>Turnidomenica!G296</f>
        <v>Alessandro Natoli</v>
      </c>
      <c r="AX199" s="206" t="str">
        <f>Turnidomenica!A336</f>
        <v>U12 - Girone Unico</v>
      </c>
      <c r="AY199" s="206">
        <f>Turnidomenica!B336</f>
        <v>34</v>
      </c>
      <c r="AZ199" s="206" t="str">
        <f>Turnidomenica!C336</f>
        <v>Christian Fricano</v>
      </c>
      <c r="BA199" s="206" t="str">
        <f>Turnidomenica!D336</f>
        <v>Ludovico Barcellona</v>
      </c>
      <c r="BB199" s="206"/>
      <c r="BC199" s="206"/>
      <c r="BD199" s="206" t="str">
        <f>Turnidomenica!G336</f>
        <v>Filippo Cubeta</v>
      </c>
      <c r="BE199" s="206" t="str">
        <f>Turnidomenica!A378</f>
        <v>Under 19 - Semifinali</v>
      </c>
      <c r="BF199" s="206">
        <f>Turnidomenica!B378</f>
        <v>34</v>
      </c>
      <c r="BG199" s="206" t="str">
        <f>Turnidomenica!C378</f>
        <v>Alessandro Amatelli</v>
      </c>
      <c r="BH199" s="206" t="str">
        <f>Turnidomenica!D378</f>
        <v>Leonardo Giudice</v>
      </c>
      <c r="BI199" s="206"/>
      <c r="BJ199" s="206"/>
      <c r="BK199" s="206" t="str">
        <f>Turnidomenica!G378</f>
        <v>Carlo Ciraolo</v>
      </c>
      <c r="BL199" s="143"/>
      <c r="BM199" s="143"/>
      <c r="BN199" s="143"/>
      <c r="BO199" s="143"/>
      <c r="BP199" s="143"/>
      <c r="BQ199" s="143"/>
      <c r="BR199" s="143"/>
      <c r="BS199" s="143"/>
      <c r="BT199" s="143"/>
      <c r="BU199" s="143"/>
      <c r="BV199" s="143"/>
      <c r="BW199" s="143"/>
      <c r="BX199" s="143"/>
      <c r="BY199" s="143"/>
      <c r="BZ199" s="143"/>
      <c r="CA199" s="143"/>
      <c r="CB199" s="143"/>
      <c r="CC199" s="143"/>
      <c r="CD199" s="143"/>
      <c r="CE199" s="143"/>
      <c r="CF199" s="143"/>
    </row>
    <row r="200" spans="1:84" ht="12.75" customHeight="1">
      <c r="A200" s="133"/>
      <c r="B200" s="133"/>
      <c r="C200" s="143"/>
      <c r="D200" s="209" t="s">
        <v>954</v>
      </c>
      <c r="E200" s="210"/>
      <c r="F200" s="210"/>
      <c r="G200" s="205" t="s">
        <v>955</v>
      </c>
      <c r="H200" s="133"/>
      <c r="I200" s="133"/>
      <c r="J200" s="143"/>
      <c r="K200" s="209" t="s">
        <v>954</v>
      </c>
      <c r="L200" s="210"/>
      <c r="M200" s="210"/>
      <c r="N200" s="205" t="s">
        <v>955</v>
      </c>
      <c r="O200" s="133"/>
      <c r="P200" s="133"/>
      <c r="Q200" s="143"/>
      <c r="R200" s="209" t="s">
        <v>954</v>
      </c>
      <c r="S200" s="210"/>
      <c r="T200" s="210"/>
      <c r="U200" s="205" t="s">
        <v>955</v>
      </c>
      <c r="V200" s="133"/>
      <c r="W200" s="133"/>
      <c r="X200" s="143"/>
      <c r="Y200" s="209" t="s">
        <v>954</v>
      </c>
      <c r="Z200" s="210"/>
      <c r="AA200" s="210"/>
      <c r="AB200" s="205" t="s">
        <v>955</v>
      </c>
      <c r="AC200" s="133"/>
      <c r="AD200" s="133"/>
      <c r="AE200" s="143"/>
      <c r="AF200" s="209" t="s">
        <v>954</v>
      </c>
      <c r="AG200" s="210"/>
      <c r="AH200" s="210"/>
      <c r="AI200" s="205" t="s">
        <v>955</v>
      </c>
      <c r="AJ200" s="133"/>
      <c r="AK200" s="133"/>
      <c r="AL200" s="143"/>
      <c r="AM200" s="209" t="s">
        <v>954</v>
      </c>
      <c r="AN200" s="210"/>
      <c r="AO200" s="210"/>
      <c r="AP200" s="205" t="s">
        <v>955</v>
      </c>
      <c r="AQ200" s="133"/>
      <c r="AR200" s="133"/>
      <c r="AS200" s="143"/>
      <c r="AT200" s="209" t="s">
        <v>954</v>
      </c>
      <c r="AU200" s="210"/>
      <c r="AV200" s="210"/>
      <c r="AW200" s="205" t="s">
        <v>955</v>
      </c>
      <c r="AX200" s="133"/>
      <c r="AY200" s="133"/>
      <c r="AZ200" s="143"/>
      <c r="BA200" s="209" t="s">
        <v>954</v>
      </c>
      <c r="BB200" s="210"/>
      <c r="BC200" s="210"/>
      <c r="BD200" s="205" t="s">
        <v>955</v>
      </c>
      <c r="BE200" s="133"/>
      <c r="BF200" s="133"/>
      <c r="BG200" s="143"/>
      <c r="BH200" s="209" t="s">
        <v>954</v>
      </c>
      <c r="BI200" s="210"/>
      <c r="BJ200" s="210"/>
      <c r="BK200" s="205" t="s">
        <v>955</v>
      </c>
      <c r="BL200" s="143"/>
      <c r="BM200" s="143"/>
      <c r="BN200" s="143"/>
      <c r="BO200" s="225"/>
      <c r="BP200" s="143"/>
      <c r="BQ200" s="143"/>
      <c r="BR200" s="205"/>
      <c r="BS200" s="143"/>
      <c r="BT200" s="143"/>
      <c r="BU200" s="143"/>
      <c r="BV200" s="225"/>
      <c r="BW200" s="143"/>
      <c r="BX200" s="143"/>
      <c r="BY200" s="205"/>
      <c r="BZ200" s="143"/>
      <c r="CA200" s="143"/>
      <c r="CB200" s="143"/>
      <c r="CC200" s="225"/>
      <c r="CD200" s="143"/>
      <c r="CE200" s="143"/>
      <c r="CF200" s="205"/>
    </row>
    <row r="201" spans="1:84" ht="12.75" customHeight="1">
      <c r="A201" s="133"/>
      <c r="B201" s="133"/>
      <c r="C201" s="143"/>
      <c r="D201" s="143"/>
      <c r="E201" s="133"/>
      <c r="F201" s="133"/>
      <c r="G201" s="143"/>
      <c r="H201" s="133"/>
      <c r="I201" s="133"/>
      <c r="J201" s="143"/>
      <c r="K201" s="143"/>
      <c r="L201" s="133"/>
      <c r="M201" s="133"/>
      <c r="N201" s="143"/>
      <c r="O201" s="133"/>
      <c r="P201" s="133"/>
      <c r="Q201" s="143"/>
      <c r="R201" s="143"/>
      <c r="S201" s="133"/>
      <c r="T201" s="133"/>
      <c r="U201" s="143"/>
      <c r="V201" s="133"/>
      <c r="W201" s="133"/>
      <c r="X201" s="143"/>
      <c r="Y201" s="143"/>
      <c r="Z201" s="133"/>
      <c r="AA201" s="133"/>
      <c r="AB201" s="143"/>
      <c r="AC201" s="133"/>
      <c r="AD201" s="133"/>
      <c r="AE201" s="143"/>
      <c r="AF201" s="143"/>
      <c r="AG201" s="133"/>
      <c r="AH201" s="133"/>
      <c r="AI201" s="143"/>
      <c r="AJ201" s="133"/>
      <c r="AK201" s="133"/>
      <c r="AL201" s="143"/>
      <c r="AM201" s="143"/>
      <c r="AN201" s="133"/>
      <c r="AO201" s="133"/>
      <c r="AP201" s="143"/>
      <c r="AQ201" s="133"/>
      <c r="AR201" s="133"/>
      <c r="AS201" s="143"/>
      <c r="AT201" s="143"/>
      <c r="AU201" s="133"/>
      <c r="AV201" s="133"/>
      <c r="AW201" s="143"/>
      <c r="AX201" s="133"/>
      <c r="AY201" s="133"/>
      <c r="AZ201" s="143"/>
      <c r="BA201" s="143"/>
      <c r="BB201" s="133"/>
      <c r="BC201" s="133"/>
      <c r="BD201" s="143"/>
      <c r="BE201" s="133"/>
      <c r="BF201" s="133"/>
      <c r="BG201" s="143"/>
      <c r="BH201" s="143"/>
      <c r="BI201" s="133"/>
      <c r="BJ201" s="133"/>
      <c r="BK201" s="143"/>
      <c r="BL201" s="143"/>
      <c r="BM201" s="143"/>
      <c r="BN201" s="143"/>
      <c r="BO201" s="143"/>
      <c r="BP201" s="143"/>
      <c r="BQ201" s="143"/>
      <c r="BR201" s="143"/>
      <c r="BS201" s="143"/>
      <c r="BT201" s="143"/>
      <c r="BU201" s="143"/>
      <c r="BV201" s="143"/>
      <c r="BW201" s="143"/>
      <c r="BX201" s="143"/>
      <c r="BY201" s="143"/>
      <c r="BZ201" s="226"/>
      <c r="CA201" s="226"/>
      <c r="CB201" s="226"/>
      <c r="CC201" s="226"/>
      <c r="CD201" s="226"/>
      <c r="CE201" s="226"/>
      <c r="CF201" s="226"/>
    </row>
    <row r="202" spans="1:84" ht="12.75" customHeight="1">
      <c r="A202" s="328" t="s">
        <v>941</v>
      </c>
      <c r="B202" s="328"/>
      <c r="C202" s="328"/>
      <c r="D202" s="328"/>
      <c r="E202" s="328"/>
      <c r="F202" s="328"/>
      <c r="G202" s="328"/>
      <c r="H202" s="328" t="s">
        <v>941</v>
      </c>
      <c r="I202" s="328"/>
      <c r="J202" s="328"/>
      <c r="K202" s="328"/>
      <c r="L202" s="328"/>
      <c r="M202" s="328"/>
      <c r="N202" s="328"/>
      <c r="O202" s="328" t="s">
        <v>941</v>
      </c>
      <c r="P202" s="328"/>
      <c r="Q202" s="328"/>
      <c r="R202" s="328"/>
      <c r="S202" s="328"/>
      <c r="T202" s="328"/>
      <c r="U202" s="328"/>
      <c r="V202" s="328" t="s">
        <v>941</v>
      </c>
      <c r="W202" s="328"/>
      <c r="X202" s="328"/>
      <c r="Y202" s="328"/>
      <c r="Z202" s="328"/>
      <c r="AA202" s="328"/>
      <c r="AB202" s="328"/>
      <c r="AC202" s="328" t="s">
        <v>941</v>
      </c>
      <c r="AD202" s="328"/>
      <c r="AE202" s="328"/>
      <c r="AF202" s="328"/>
      <c r="AG202" s="328"/>
      <c r="AH202" s="328"/>
      <c r="AI202" s="328"/>
      <c r="AJ202" s="328" t="s">
        <v>941</v>
      </c>
      <c r="AK202" s="328"/>
      <c r="AL202" s="328"/>
      <c r="AM202" s="328"/>
      <c r="AN202" s="328"/>
      <c r="AO202" s="328"/>
      <c r="AP202" s="328"/>
      <c r="AQ202" s="328" t="s">
        <v>941</v>
      </c>
      <c r="AR202" s="328"/>
      <c r="AS202" s="328"/>
      <c r="AT202" s="328"/>
      <c r="AU202" s="328"/>
      <c r="AV202" s="328"/>
      <c r="AW202" s="328"/>
      <c r="AX202" s="328" t="s">
        <v>941</v>
      </c>
      <c r="AY202" s="328"/>
      <c r="AZ202" s="328"/>
      <c r="BA202" s="328"/>
      <c r="BB202" s="328"/>
      <c r="BC202" s="328"/>
      <c r="BD202" s="328"/>
      <c r="BE202" s="328" t="s">
        <v>941</v>
      </c>
      <c r="BF202" s="328"/>
      <c r="BG202" s="328"/>
      <c r="BH202" s="328"/>
      <c r="BI202" s="328"/>
      <c r="BJ202" s="328"/>
      <c r="BK202" s="328"/>
      <c r="BL202" s="328"/>
      <c r="BM202" s="328"/>
      <c r="BN202" s="328"/>
      <c r="BO202" s="328"/>
      <c r="BP202" s="328"/>
      <c r="BQ202" s="328"/>
      <c r="BR202" s="328"/>
      <c r="BS202" s="328"/>
      <c r="BT202" s="328"/>
      <c r="BU202" s="328"/>
      <c r="BV202" s="328"/>
      <c r="BW202" s="328"/>
      <c r="BX202" s="328"/>
      <c r="BY202" s="328"/>
      <c r="BZ202" s="328"/>
      <c r="CA202" s="328"/>
      <c r="CB202" s="328"/>
      <c r="CC202" s="328"/>
      <c r="CD202" s="328"/>
      <c r="CE202" s="328"/>
      <c r="CF202" s="328"/>
    </row>
    <row r="203" spans="1:84" ht="12.75" customHeight="1">
      <c r="A203" s="329" t="s">
        <v>942</v>
      </c>
      <c r="B203" s="329"/>
      <c r="C203" s="329"/>
      <c r="D203" s="329"/>
      <c r="E203" s="329"/>
      <c r="F203" s="329"/>
      <c r="G203" s="329"/>
      <c r="H203" s="329" t="s">
        <v>943</v>
      </c>
      <c r="I203" s="329"/>
      <c r="J203" s="329"/>
      <c r="K203" s="329"/>
      <c r="L203" s="329"/>
      <c r="M203" s="329"/>
      <c r="N203" s="329"/>
      <c r="O203" s="329" t="s">
        <v>944</v>
      </c>
      <c r="P203" s="329"/>
      <c r="Q203" s="329"/>
      <c r="R203" s="329"/>
      <c r="S203" s="329"/>
      <c r="T203" s="329"/>
      <c r="U203" s="329"/>
      <c r="V203" s="329" t="s">
        <v>945</v>
      </c>
      <c r="W203" s="329"/>
      <c r="X203" s="329"/>
      <c r="Y203" s="329"/>
      <c r="Z203" s="329"/>
      <c r="AA203" s="329"/>
      <c r="AB203" s="329"/>
      <c r="AC203" s="329" t="s">
        <v>946</v>
      </c>
      <c r="AD203" s="329"/>
      <c r="AE203" s="329"/>
      <c r="AF203" s="329"/>
      <c r="AG203" s="329"/>
      <c r="AH203" s="329"/>
      <c r="AI203" s="329"/>
      <c r="AJ203" s="329" t="s">
        <v>947</v>
      </c>
      <c r="AK203" s="329"/>
      <c r="AL203" s="329"/>
      <c r="AM203" s="329"/>
      <c r="AN203" s="329"/>
      <c r="AO203" s="329"/>
      <c r="AP203" s="329"/>
      <c r="AQ203" s="329" t="s">
        <v>948</v>
      </c>
      <c r="AR203" s="329"/>
      <c r="AS203" s="329"/>
      <c r="AT203" s="329"/>
      <c r="AU203" s="329"/>
      <c r="AV203" s="329"/>
      <c r="AW203" s="329"/>
      <c r="AX203" s="329" t="s">
        <v>949</v>
      </c>
      <c r="AY203" s="329"/>
      <c r="AZ203" s="329"/>
      <c r="BA203" s="329"/>
      <c r="BB203" s="329"/>
      <c r="BC203" s="329"/>
      <c r="BD203" s="333"/>
      <c r="BE203" s="329" t="s">
        <v>950</v>
      </c>
      <c r="BF203" s="329"/>
      <c r="BG203" s="329"/>
      <c r="BH203" s="329"/>
      <c r="BI203" s="329"/>
      <c r="BJ203" s="329"/>
      <c r="BK203" s="329"/>
      <c r="BL203" s="228"/>
      <c r="BM203" s="228"/>
      <c r="BN203" s="228"/>
      <c r="BO203" s="228"/>
      <c r="BP203" s="228"/>
      <c r="BQ203" s="228"/>
      <c r="BR203" s="228"/>
      <c r="BS203" s="228"/>
      <c r="BT203" s="228"/>
      <c r="BU203" s="228"/>
      <c r="BV203" s="228"/>
      <c r="BW203" s="228"/>
      <c r="BX203" s="228"/>
      <c r="BY203" s="228"/>
      <c r="BZ203" s="228"/>
      <c r="CA203" s="228"/>
      <c r="CB203" s="228"/>
      <c r="CC203" s="228"/>
      <c r="CD203" s="228"/>
      <c r="CE203" s="228"/>
      <c r="CF203" s="228"/>
    </row>
    <row r="204" spans="1:84" ht="12.75" customHeight="1">
      <c r="A204" s="277" t="s">
        <v>784</v>
      </c>
      <c r="B204" s="277" t="s">
        <v>785</v>
      </c>
      <c r="C204" s="277" t="s">
        <v>764</v>
      </c>
      <c r="D204" s="277" t="s">
        <v>765</v>
      </c>
      <c r="E204" s="330" t="s">
        <v>543</v>
      </c>
      <c r="F204" s="330"/>
      <c r="G204" s="277" t="s">
        <v>544</v>
      </c>
      <c r="H204" s="277" t="s">
        <v>784</v>
      </c>
      <c r="I204" s="277" t="s">
        <v>785</v>
      </c>
      <c r="J204" s="277" t="s">
        <v>764</v>
      </c>
      <c r="K204" s="277" t="s">
        <v>765</v>
      </c>
      <c r="L204" s="330" t="s">
        <v>543</v>
      </c>
      <c r="M204" s="330"/>
      <c r="N204" s="277" t="s">
        <v>544</v>
      </c>
      <c r="O204" s="277" t="s">
        <v>784</v>
      </c>
      <c r="P204" s="277" t="s">
        <v>785</v>
      </c>
      <c r="Q204" s="277" t="s">
        <v>764</v>
      </c>
      <c r="R204" s="277" t="s">
        <v>765</v>
      </c>
      <c r="S204" s="330" t="s">
        <v>543</v>
      </c>
      <c r="T204" s="330"/>
      <c r="U204" s="277" t="s">
        <v>544</v>
      </c>
      <c r="V204" s="277" t="s">
        <v>784</v>
      </c>
      <c r="W204" s="277" t="s">
        <v>785</v>
      </c>
      <c r="X204" s="277" t="s">
        <v>764</v>
      </c>
      <c r="Y204" s="277" t="s">
        <v>765</v>
      </c>
      <c r="Z204" s="330" t="s">
        <v>543</v>
      </c>
      <c r="AA204" s="330"/>
      <c r="AB204" s="277" t="s">
        <v>544</v>
      </c>
      <c r="AC204" s="277" t="s">
        <v>784</v>
      </c>
      <c r="AD204" s="277" t="s">
        <v>785</v>
      </c>
      <c r="AE204" s="277" t="s">
        <v>764</v>
      </c>
      <c r="AF204" s="277" t="s">
        <v>765</v>
      </c>
      <c r="AG204" s="330" t="s">
        <v>543</v>
      </c>
      <c r="AH204" s="330"/>
      <c r="AI204" s="277" t="s">
        <v>544</v>
      </c>
      <c r="AJ204" s="277" t="s">
        <v>784</v>
      </c>
      <c r="AK204" s="277" t="s">
        <v>785</v>
      </c>
      <c r="AL204" s="277" t="s">
        <v>764</v>
      </c>
      <c r="AM204" s="277" t="s">
        <v>765</v>
      </c>
      <c r="AN204" s="330" t="s">
        <v>543</v>
      </c>
      <c r="AO204" s="330"/>
      <c r="AP204" s="277" t="s">
        <v>544</v>
      </c>
      <c r="AQ204" s="277" t="s">
        <v>784</v>
      </c>
      <c r="AR204" s="277" t="s">
        <v>785</v>
      </c>
      <c r="AS204" s="277" t="s">
        <v>764</v>
      </c>
      <c r="AT204" s="277" t="s">
        <v>765</v>
      </c>
      <c r="AU204" s="330" t="s">
        <v>543</v>
      </c>
      <c r="AV204" s="330"/>
      <c r="AW204" s="277" t="s">
        <v>544</v>
      </c>
      <c r="AX204" s="277" t="s">
        <v>784</v>
      </c>
      <c r="AY204" s="277" t="s">
        <v>785</v>
      </c>
      <c r="AZ204" s="277" t="s">
        <v>764</v>
      </c>
      <c r="BA204" s="277" t="s">
        <v>765</v>
      </c>
      <c r="BB204" s="330" t="s">
        <v>543</v>
      </c>
      <c r="BC204" s="330"/>
      <c r="BD204" s="278" t="s">
        <v>544</v>
      </c>
      <c r="BE204" s="277" t="s">
        <v>784</v>
      </c>
      <c r="BF204" s="277" t="s">
        <v>785</v>
      </c>
      <c r="BG204" s="277" t="s">
        <v>764</v>
      </c>
      <c r="BH204" s="277" t="s">
        <v>765</v>
      </c>
      <c r="BI204" s="330" t="s">
        <v>543</v>
      </c>
      <c r="BJ204" s="330"/>
      <c r="BK204" s="277" t="s">
        <v>544</v>
      </c>
      <c r="BL204" s="152"/>
      <c r="BM204" s="152"/>
      <c r="BN204" s="152"/>
      <c r="BO204" s="152"/>
      <c r="BP204" s="229"/>
      <c r="BQ204" s="229"/>
      <c r="BR204" s="152"/>
      <c r="BS204" s="152"/>
      <c r="BT204" s="152"/>
      <c r="BU204" s="152"/>
      <c r="BV204" s="152"/>
      <c r="BW204" s="229"/>
      <c r="BX204" s="229"/>
      <c r="BY204" s="152"/>
      <c r="BZ204" s="152"/>
      <c r="CA204" s="152"/>
      <c r="CB204" s="152"/>
      <c r="CC204" s="152"/>
      <c r="CD204" s="229"/>
      <c r="CE204" s="229"/>
      <c r="CF204" s="152"/>
    </row>
    <row r="205" spans="1:84" ht="12.75" customHeight="1">
      <c r="A205" s="206" t="str">
        <f>Turnidomenica!A87</f>
        <v>Ladies - Gir. Unico</v>
      </c>
      <c r="B205" s="206">
        <f>Turnidomenica!B87</f>
        <v>35</v>
      </c>
      <c r="C205" s="206" t="str">
        <f>Turnidomenica!C87</f>
        <v>Paola Forlani</v>
      </c>
      <c r="D205" s="206" t="str">
        <f>Turnidomenica!D87</f>
        <v>Daria Prazynski</v>
      </c>
      <c r="E205" s="206"/>
      <c r="F205" s="206"/>
      <c r="G205" s="206" t="str">
        <f>Turnidomenica!G87</f>
        <v>Thèo Modeste</v>
      </c>
      <c r="H205" s="206" t="str">
        <f>Turnidomenica!A45</f>
        <v>U12 - Girone Unico</v>
      </c>
      <c r="I205" s="206">
        <f>Turnidomenica!B45</f>
        <v>35</v>
      </c>
      <c r="J205" s="206" t="str">
        <f>Turnidomenica!C45</f>
        <v>Francesco Borgo</v>
      </c>
      <c r="K205" s="206" t="str">
        <f>Turnidomenica!D45</f>
        <v>Ludovico Barcellona</v>
      </c>
      <c r="L205" s="206"/>
      <c r="M205" s="206"/>
      <c r="N205" s="206" t="str">
        <f>Turnidomenica!G45</f>
        <v>Paola Forlani</v>
      </c>
      <c r="O205" s="206" t="str">
        <f>Turnidomenica!A171</f>
        <v>Ladies - Gir. Unico</v>
      </c>
      <c r="P205" s="206">
        <f>Turnidomenica!B171</f>
        <v>35</v>
      </c>
      <c r="Q205" s="206" t="str">
        <f>Turnidomenica!C171</f>
        <v>Paola Forlani</v>
      </c>
      <c r="R205" s="206" t="str">
        <f>Turnidomenica!D171</f>
        <v>Bettina Lenz-Exler</v>
      </c>
      <c r="S205" s="206"/>
      <c r="T205" s="206"/>
      <c r="U205" s="206" t="str">
        <f>Turnidomenica!G171</f>
        <v>Nico Pretzel</v>
      </c>
      <c r="V205" s="206" t="str">
        <f>Turnidomenica!A129</f>
        <v>U12 - Girone Unico</v>
      </c>
      <c r="W205" s="206">
        <f>Turnidomenica!B129</f>
        <v>35</v>
      </c>
      <c r="X205" s="206" t="str">
        <f>Turnidomenica!C129</f>
        <v>Francesco Borgo</v>
      </c>
      <c r="Y205" s="206" t="str">
        <f>Turnidomenica!D129</f>
        <v>Christian Fricano</v>
      </c>
      <c r="Z205" s="206"/>
      <c r="AA205" s="206"/>
      <c r="AB205" s="206" t="str">
        <f>Turnidomenica!G129</f>
        <v>Alessandro Natoli</v>
      </c>
      <c r="AC205" s="206" t="str">
        <f>Turnidomenica!A255</f>
        <v>Ladies - Gir. Unico</v>
      </c>
      <c r="AD205" s="206">
        <f>Turnidomenica!B255</f>
        <v>35</v>
      </c>
      <c r="AE205" s="206" t="str">
        <f>Turnidomenica!C255</f>
        <v>Paola Forlani</v>
      </c>
      <c r="AF205" s="206" t="str">
        <f>Turnidomenica!D255</f>
        <v>Giulia Brillantino</v>
      </c>
      <c r="AG205" s="206"/>
      <c r="AH205" s="206"/>
      <c r="AI205" s="206" t="str">
        <f>Turnidomenica!G255</f>
        <v>Christian Fricano</v>
      </c>
      <c r="AJ205" s="206" t="str">
        <f>Turnidomenica!A213</f>
        <v>U12 - Girone Unico</v>
      </c>
      <c r="AK205" s="206">
        <f>Turnidomenica!B213</f>
        <v>35</v>
      </c>
      <c r="AL205" s="206" t="str">
        <f>Turnidomenica!C213</f>
        <v>Francesco Borgo</v>
      </c>
      <c r="AM205" s="206" t="str">
        <f>Turnidomenica!D213</f>
        <v>Francesco Tozzi</v>
      </c>
      <c r="AN205" s="206"/>
      <c r="AO205" s="206"/>
      <c r="AP205" s="206" t="str">
        <f>Turnidomenica!G213</f>
        <v>Daria Prazynski</v>
      </c>
      <c r="AQ205" s="206" t="e">
        <f>Turnidomenica!#REF!</f>
        <v>#REF!</v>
      </c>
      <c r="AR205" s="206" t="e">
        <f>Turnidomenica!#REF!</f>
        <v>#REF!</v>
      </c>
      <c r="AS205" s="206" t="e">
        <f>Turnidomenica!#REF!</f>
        <v>#REF!</v>
      </c>
      <c r="AT205" s="206" t="e">
        <f>Turnidomenica!#REF!</f>
        <v>#REF!</v>
      </c>
      <c r="AU205" s="206"/>
      <c r="AV205" s="206"/>
      <c r="AW205" s="206" t="e">
        <f>Turnidomenica!#REF!</f>
        <v>#REF!</v>
      </c>
      <c r="AX205" s="206" t="str">
        <f>Turnidomenica!A337</f>
        <v>Ladies - Gir. Unico</v>
      </c>
      <c r="AY205" s="206">
        <f>Turnidomenica!B337</f>
        <v>35</v>
      </c>
      <c r="AZ205" s="206" t="str">
        <f>Turnidomenica!C337</f>
        <v>Paola Forlani</v>
      </c>
      <c r="BA205" s="206" t="str">
        <f>Turnidomenica!D337</f>
        <v>Stefka Radkova</v>
      </c>
      <c r="BB205" s="206"/>
      <c r="BC205" s="206"/>
      <c r="BD205" s="224" t="str">
        <f>Turnidomenica!G337</f>
        <v>Danilo Presti</v>
      </c>
      <c r="BE205" s="206" t="str">
        <f>Turnidomenica!A379</f>
        <v>Under 19 - 1/2 Cons.</v>
      </c>
      <c r="BF205" s="206">
        <f>Turnidomenica!B379</f>
        <v>35</v>
      </c>
      <c r="BG205" s="206" t="str">
        <f>Turnidomenica!C379</f>
        <v>Alessandro Natoli</v>
      </c>
      <c r="BH205" s="206" t="str">
        <f>Turnidomenica!D379</f>
        <v>Rocco Morganelli</v>
      </c>
      <c r="BI205" s="206"/>
      <c r="BJ205" s="206"/>
      <c r="BK205" s="206" t="str">
        <f>Turnidomenica!G379</f>
        <v>Nico Pretzel</v>
      </c>
      <c r="BL205" s="143"/>
      <c r="BM205" s="143"/>
      <c r="BN205" s="143"/>
      <c r="BO205" s="143"/>
      <c r="BP205" s="143"/>
      <c r="BQ205" s="143"/>
      <c r="BR205" s="143"/>
      <c r="BS205" s="143"/>
      <c r="BT205" s="143"/>
      <c r="BU205" s="143"/>
      <c r="BV205" s="143"/>
      <c r="BW205" s="143"/>
      <c r="BX205" s="143"/>
      <c r="BY205" s="143"/>
      <c r="BZ205" s="143"/>
      <c r="CA205" s="143"/>
      <c r="CB205" s="143"/>
      <c r="CC205" s="143"/>
      <c r="CD205" s="143"/>
      <c r="CE205" s="143"/>
      <c r="CF205" s="143"/>
    </row>
    <row r="206" spans="1:84" ht="12.75" customHeight="1">
      <c r="A206" s="133"/>
      <c r="B206" s="133"/>
      <c r="C206" s="143"/>
      <c r="D206" s="209" t="s">
        <v>954</v>
      </c>
      <c r="E206" s="210"/>
      <c r="F206" s="210"/>
      <c r="G206" s="205" t="s">
        <v>955</v>
      </c>
      <c r="H206" s="133"/>
      <c r="I206" s="133"/>
      <c r="J206" s="143"/>
      <c r="K206" s="209" t="s">
        <v>954</v>
      </c>
      <c r="L206" s="210"/>
      <c r="M206" s="210"/>
      <c r="N206" s="205" t="s">
        <v>955</v>
      </c>
      <c r="O206" s="133"/>
      <c r="P206" s="133"/>
      <c r="Q206" s="143"/>
      <c r="R206" s="209" t="s">
        <v>954</v>
      </c>
      <c r="S206" s="210"/>
      <c r="T206" s="210"/>
      <c r="U206" s="205" t="s">
        <v>955</v>
      </c>
      <c r="V206" s="133"/>
      <c r="W206" s="133"/>
      <c r="X206" s="143"/>
      <c r="Y206" s="209" t="s">
        <v>954</v>
      </c>
      <c r="Z206" s="210"/>
      <c r="AA206" s="210"/>
      <c r="AB206" s="205" t="s">
        <v>955</v>
      </c>
      <c r="AC206" s="133"/>
      <c r="AD206" s="133"/>
      <c r="AE206" s="143"/>
      <c r="AF206" s="209" t="s">
        <v>954</v>
      </c>
      <c r="AG206" s="210"/>
      <c r="AH206" s="210"/>
      <c r="AI206" s="205" t="s">
        <v>955</v>
      </c>
      <c r="AJ206" s="133"/>
      <c r="AK206" s="133"/>
      <c r="AL206" s="143"/>
      <c r="AM206" s="209" t="s">
        <v>954</v>
      </c>
      <c r="AN206" s="210"/>
      <c r="AO206" s="210"/>
      <c r="AP206" s="205" t="s">
        <v>955</v>
      </c>
      <c r="AQ206" s="133"/>
      <c r="AR206" s="133"/>
      <c r="AS206" s="143"/>
      <c r="AT206" s="209" t="s">
        <v>954</v>
      </c>
      <c r="AU206" s="210"/>
      <c r="AV206" s="210"/>
      <c r="AW206" s="205" t="s">
        <v>955</v>
      </c>
      <c r="AX206" s="133"/>
      <c r="AY206" s="133"/>
      <c r="AZ206" s="143"/>
      <c r="BA206" s="209" t="s">
        <v>954</v>
      </c>
      <c r="BB206" s="210"/>
      <c r="BC206" s="210"/>
      <c r="BD206" s="205" t="s">
        <v>955</v>
      </c>
      <c r="BE206" s="133"/>
      <c r="BF206" s="133"/>
      <c r="BG206" s="143"/>
      <c r="BH206" s="209" t="s">
        <v>954</v>
      </c>
      <c r="BI206" s="210"/>
      <c r="BJ206" s="210"/>
      <c r="BK206" s="205" t="s">
        <v>955</v>
      </c>
      <c r="BL206" s="143"/>
      <c r="BM206" s="143"/>
      <c r="BN206" s="143"/>
      <c r="BO206" s="225"/>
      <c r="BP206" s="143"/>
      <c r="BQ206" s="143"/>
      <c r="BR206" s="205"/>
      <c r="BS206" s="143"/>
      <c r="BT206" s="143"/>
      <c r="BU206" s="143"/>
      <c r="BV206" s="225"/>
      <c r="BW206" s="143"/>
      <c r="BX206" s="143"/>
      <c r="BY206" s="205"/>
      <c r="BZ206" s="143"/>
      <c r="CA206" s="143"/>
      <c r="CB206" s="143"/>
      <c r="CC206" s="225"/>
      <c r="CD206" s="143"/>
      <c r="CE206" s="143"/>
      <c r="CF206" s="205"/>
    </row>
    <row r="207" spans="1:84" ht="12.75" customHeight="1">
      <c r="A207" s="133"/>
      <c r="B207" s="133"/>
      <c r="C207" s="143"/>
      <c r="D207" s="143"/>
      <c r="E207" s="133"/>
      <c r="F207" s="133"/>
      <c r="G207" s="143"/>
      <c r="H207" s="133"/>
      <c r="I207" s="133"/>
      <c r="J207" s="143"/>
      <c r="K207" s="143"/>
      <c r="L207" s="133"/>
      <c r="M207" s="133"/>
      <c r="N207" s="143"/>
      <c r="O207" s="133"/>
      <c r="P207" s="133"/>
      <c r="Q207" s="143"/>
      <c r="R207" s="143"/>
      <c r="S207" s="133"/>
      <c r="T207" s="133"/>
      <c r="U207" s="143"/>
      <c r="V207" s="133"/>
      <c r="W207" s="133"/>
      <c r="X207" s="143"/>
      <c r="Y207" s="143"/>
      <c r="Z207" s="133"/>
      <c r="AA207" s="133"/>
      <c r="AB207" s="143"/>
      <c r="AC207" s="133"/>
      <c r="AD207" s="133"/>
      <c r="AE207" s="143"/>
      <c r="AF207" s="143"/>
      <c r="AG207" s="133"/>
      <c r="AH207" s="133"/>
      <c r="AI207" s="143"/>
      <c r="AJ207" s="133"/>
      <c r="AK207" s="133"/>
      <c r="AL207" s="143"/>
      <c r="AM207" s="143"/>
      <c r="AN207" s="133"/>
      <c r="AO207" s="133"/>
      <c r="AP207" s="143"/>
      <c r="AQ207" s="133"/>
      <c r="AR207" s="133"/>
      <c r="AS207" s="143"/>
      <c r="AT207" s="143"/>
      <c r="AU207" s="133"/>
      <c r="AV207" s="133"/>
      <c r="AW207" s="143"/>
      <c r="AX207" s="133"/>
      <c r="AY207" s="133"/>
      <c r="AZ207" s="143"/>
      <c r="BA207" s="143"/>
      <c r="BB207" s="133"/>
      <c r="BC207" s="133"/>
      <c r="BD207" s="143"/>
      <c r="BE207" s="133"/>
      <c r="BF207" s="133"/>
      <c r="BG207" s="143"/>
      <c r="BH207" s="143"/>
      <c r="BI207" s="133"/>
      <c r="BJ207" s="133"/>
      <c r="BK207" s="143"/>
      <c r="BL207" s="143"/>
      <c r="BM207" s="143"/>
      <c r="BN207" s="143"/>
      <c r="BO207" s="143"/>
      <c r="BP207" s="143"/>
      <c r="BQ207" s="143"/>
      <c r="BR207" s="143"/>
      <c r="BS207" s="143"/>
      <c r="BT207" s="143"/>
      <c r="BU207" s="143"/>
      <c r="BV207" s="143"/>
      <c r="BW207" s="143"/>
      <c r="BX207" s="143"/>
      <c r="BY207" s="143"/>
      <c r="BZ207" s="226"/>
      <c r="CA207" s="226"/>
      <c r="CB207" s="226"/>
      <c r="CC207" s="226"/>
      <c r="CD207" s="226"/>
      <c r="CE207" s="226"/>
      <c r="CF207" s="226"/>
    </row>
    <row r="208" spans="1:84" ht="12.75" customHeight="1">
      <c r="A208" s="328" t="s">
        <v>941</v>
      </c>
      <c r="B208" s="328"/>
      <c r="C208" s="328"/>
      <c r="D208" s="328"/>
      <c r="E208" s="328"/>
      <c r="F208" s="328"/>
      <c r="G208" s="328"/>
      <c r="H208" s="328" t="s">
        <v>941</v>
      </c>
      <c r="I208" s="328"/>
      <c r="J208" s="328"/>
      <c r="K208" s="328"/>
      <c r="L208" s="328"/>
      <c r="M208" s="328"/>
      <c r="N208" s="328"/>
      <c r="O208" s="328" t="s">
        <v>941</v>
      </c>
      <c r="P208" s="328"/>
      <c r="Q208" s="328"/>
      <c r="R208" s="328"/>
      <c r="S208" s="328"/>
      <c r="T208" s="328"/>
      <c r="U208" s="328"/>
      <c r="V208" s="328" t="s">
        <v>941</v>
      </c>
      <c r="W208" s="328"/>
      <c r="X208" s="328"/>
      <c r="Y208" s="328"/>
      <c r="Z208" s="328"/>
      <c r="AA208" s="328"/>
      <c r="AB208" s="328"/>
      <c r="AC208" s="328" t="s">
        <v>941</v>
      </c>
      <c r="AD208" s="328"/>
      <c r="AE208" s="328"/>
      <c r="AF208" s="328"/>
      <c r="AG208" s="328"/>
      <c r="AH208" s="328"/>
      <c r="AI208" s="328"/>
      <c r="AJ208" s="328" t="s">
        <v>941</v>
      </c>
      <c r="AK208" s="328"/>
      <c r="AL208" s="328"/>
      <c r="AM208" s="328"/>
      <c r="AN208" s="328"/>
      <c r="AO208" s="328"/>
      <c r="AP208" s="328"/>
      <c r="AQ208" s="328" t="s">
        <v>941</v>
      </c>
      <c r="AR208" s="328"/>
      <c r="AS208" s="328"/>
      <c r="AT208" s="328"/>
      <c r="AU208" s="328"/>
      <c r="AV208" s="328"/>
      <c r="AW208" s="328"/>
      <c r="AX208" s="328" t="s">
        <v>941</v>
      </c>
      <c r="AY208" s="328"/>
      <c r="AZ208" s="328"/>
      <c r="BA208" s="328"/>
      <c r="BB208" s="328"/>
      <c r="BC208" s="328"/>
      <c r="BD208" s="328"/>
      <c r="BE208" s="328" t="s">
        <v>941</v>
      </c>
      <c r="BF208" s="328"/>
      <c r="BG208" s="328"/>
      <c r="BH208" s="328"/>
      <c r="BI208" s="328"/>
      <c r="BJ208" s="328"/>
      <c r="BK208" s="328"/>
      <c r="BL208" s="328"/>
      <c r="BM208" s="328"/>
      <c r="BN208" s="328"/>
      <c r="BO208" s="328"/>
      <c r="BP208" s="328"/>
      <c r="BQ208" s="328"/>
      <c r="BR208" s="328"/>
      <c r="BS208" s="328"/>
      <c r="BT208" s="328"/>
      <c r="BU208" s="328"/>
      <c r="BV208" s="328"/>
      <c r="BW208" s="328"/>
      <c r="BX208" s="328"/>
      <c r="BY208" s="328"/>
      <c r="BZ208" s="328"/>
      <c r="CA208" s="328"/>
      <c r="CB208" s="328"/>
      <c r="CC208" s="328"/>
      <c r="CD208" s="328"/>
      <c r="CE208" s="328"/>
      <c r="CF208" s="328"/>
    </row>
    <row r="209" spans="1:84" ht="12.75" customHeight="1">
      <c r="A209" s="329" t="s">
        <v>942</v>
      </c>
      <c r="B209" s="329"/>
      <c r="C209" s="329"/>
      <c r="D209" s="329"/>
      <c r="E209" s="329"/>
      <c r="F209" s="329"/>
      <c r="G209" s="329"/>
      <c r="H209" s="329" t="s">
        <v>943</v>
      </c>
      <c r="I209" s="329"/>
      <c r="J209" s="329"/>
      <c r="K209" s="329"/>
      <c r="L209" s="329"/>
      <c r="M209" s="329"/>
      <c r="N209" s="329"/>
      <c r="O209" s="329" t="s">
        <v>944</v>
      </c>
      <c r="P209" s="329"/>
      <c r="Q209" s="329"/>
      <c r="R209" s="329"/>
      <c r="S209" s="329"/>
      <c r="T209" s="329"/>
      <c r="U209" s="329"/>
      <c r="V209" s="329" t="s">
        <v>945</v>
      </c>
      <c r="W209" s="329"/>
      <c r="X209" s="329"/>
      <c r="Y209" s="329"/>
      <c r="Z209" s="329"/>
      <c r="AA209" s="329"/>
      <c r="AB209" s="329"/>
      <c r="AC209" s="329" t="s">
        <v>946</v>
      </c>
      <c r="AD209" s="329"/>
      <c r="AE209" s="329"/>
      <c r="AF209" s="329"/>
      <c r="AG209" s="329"/>
      <c r="AH209" s="329"/>
      <c r="AI209" s="329"/>
      <c r="AJ209" s="329" t="s">
        <v>947</v>
      </c>
      <c r="AK209" s="329"/>
      <c r="AL209" s="329"/>
      <c r="AM209" s="329"/>
      <c r="AN209" s="329"/>
      <c r="AO209" s="329"/>
      <c r="AP209" s="329"/>
      <c r="AQ209" s="329" t="s">
        <v>948</v>
      </c>
      <c r="AR209" s="329"/>
      <c r="AS209" s="329"/>
      <c r="AT209" s="329"/>
      <c r="AU209" s="329"/>
      <c r="AV209" s="329"/>
      <c r="AW209" s="329"/>
      <c r="AX209" s="329" t="s">
        <v>949</v>
      </c>
      <c r="AY209" s="329"/>
      <c r="AZ209" s="329"/>
      <c r="BA209" s="329"/>
      <c r="BB209" s="329"/>
      <c r="BC209" s="329"/>
      <c r="BD209" s="333"/>
      <c r="BE209" s="329" t="s">
        <v>950</v>
      </c>
      <c r="BF209" s="329"/>
      <c r="BG209" s="329"/>
      <c r="BH209" s="329"/>
      <c r="BI209" s="329"/>
      <c r="BJ209" s="329"/>
      <c r="BK209" s="329"/>
      <c r="BL209" s="228"/>
      <c r="BM209" s="228"/>
      <c r="BN209" s="228"/>
      <c r="BO209" s="228"/>
      <c r="BP209" s="228"/>
      <c r="BQ209" s="228"/>
      <c r="BR209" s="228"/>
      <c r="BS209" s="228"/>
      <c r="BT209" s="228"/>
      <c r="BU209" s="228"/>
      <c r="BV209" s="228"/>
      <c r="BW209" s="228"/>
      <c r="BX209" s="228"/>
      <c r="BY209" s="228"/>
      <c r="BZ209" s="228"/>
      <c r="CA209" s="228"/>
      <c r="CB209" s="228"/>
      <c r="CC209" s="228"/>
      <c r="CD209" s="228"/>
      <c r="CE209" s="228"/>
      <c r="CF209" s="228"/>
    </row>
    <row r="210" spans="1:84" ht="12.75" customHeight="1">
      <c r="A210" s="277" t="s">
        <v>784</v>
      </c>
      <c r="B210" s="277" t="s">
        <v>785</v>
      </c>
      <c r="C210" s="277" t="s">
        <v>764</v>
      </c>
      <c r="D210" s="277" t="s">
        <v>765</v>
      </c>
      <c r="E210" s="330" t="s">
        <v>543</v>
      </c>
      <c r="F210" s="330"/>
      <c r="G210" s="277" t="s">
        <v>544</v>
      </c>
      <c r="H210" s="277" t="s">
        <v>784</v>
      </c>
      <c r="I210" s="277" t="s">
        <v>785</v>
      </c>
      <c r="J210" s="277" t="s">
        <v>764</v>
      </c>
      <c r="K210" s="277" t="s">
        <v>765</v>
      </c>
      <c r="L210" s="330" t="s">
        <v>543</v>
      </c>
      <c r="M210" s="330"/>
      <c r="N210" s="277" t="s">
        <v>544</v>
      </c>
      <c r="O210" s="277" t="s">
        <v>784</v>
      </c>
      <c r="P210" s="277" t="s">
        <v>785</v>
      </c>
      <c r="Q210" s="277" t="s">
        <v>764</v>
      </c>
      <c r="R210" s="277" t="s">
        <v>765</v>
      </c>
      <c r="S210" s="330" t="s">
        <v>543</v>
      </c>
      <c r="T210" s="330"/>
      <c r="U210" s="277" t="s">
        <v>544</v>
      </c>
      <c r="V210" s="277" t="s">
        <v>784</v>
      </c>
      <c r="W210" s="277" t="s">
        <v>785</v>
      </c>
      <c r="X210" s="277" t="s">
        <v>764</v>
      </c>
      <c r="Y210" s="277" t="s">
        <v>765</v>
      </c>
      <c r="Z210" s="330" t="s">
        <v>543</v>
      </c>
      <c r="AA210" s="330"/>
      <c r="AB210" s="277" t="s">
        <v>544</v>
      </c>
      <c r="AC210" s="277" t="s">
        <v>784</v>
      </c>
      <c r="AD210" s="277" t="s">
        <v>785</v>
      </c>
      <c r="AE210" s="277" t="s">
        <v>764</v>
      </c>
      <c r="AF210" s="277" t="s">
        <v>765</v>
      </c>
      <c r="AG210" s="330" t="s">
        <v>543</v>
      </c>
      <c r="AH210" s="330"/>
      <c r="AI210" s="277" t="s">
        <v>544</v>
      </c>
      <c r="AJ210" s="277" t="s">
        <v>784</v>
      </c>
      <c r="AK210" s="277" t="s">
        <v>785</v>
      </c>
      <c r="AL210" s="277" t="s">
        <v>764</v>
      </c>
      <c r="AM210" s="277" t="s">
        <v>765</v>
      </c>
      <c r="AN210" s="330" t="s">
        <v>543</v>
      </c>
      <c r="AO210" s="330"/>
      <c r="AP210" s="277" t="s">
        <v>544</v>
      </c>
      <c r="AQ210" s="277" t="s">
        <v>784</v>
      </c>
      <c r="AR210" s="277" t="s">
        <v>785</v>
      </c>
      <c r="AS210" s="277" t="s">
        <v>764</v>
      </c>
      <c r="AT210" s="277" t="s">
        <v>765</v>
      </c>
      <c r="AU210" s="330" t="s">
        <v>543</v>
      </c>
      <c r="AV210" s="330"/>
      <c r="AW210" s="277" t="s">
        <v>544</v>
      </c>
      <c r="AX210" s="277" t="s">
        <v>784</v>
      </c>
      <c r="AY210" s="277" t="s">
        <v>785</v>
      </c>
      <c r="AZ210" s="277" t="s">
        <v>764</v>
      </c>
      <c r="BA210" s="277" t="s">
        <v>765</v>
      </c>
      <c r="BB210" s="330" t="s">
        <v>543</v>
      </c>
      <c r="BC210" s="330"/>
      <c r="BD210" s="278" t="s">
        <v>544</v>
      </c>
      <c r="BE210" s="277" t="s">
        <v>784</v>
      </c>
      <c r="BF210" s="277" t="s">
        <v>785</v>
      </c>
      <c r="BG210" s="277" t="s">
        <v>764</v>
      </c>
      <c r="BH210" s="277" t="s">
        <v>765</v>
      </c>
      <c r="BI210" s="330" t="s">
        <v>543</v>
      </c>
      <c r="BJ210" s="330"/>
      <c r="BK210" s="277" t="s">
        <v>544</v>
      </c>
      <c r="BL210" s="152"/>
      <c r="BM210" s="152"/>
      <c r="BN210" s="152"/>
      <c r="BO210" s="152"/>
      <c r="BP210" s="229"/>
      <c r="BQ210" s="229"/>
      <c r="BR210" s="152"/>
      <c r="BS210" s="152"/>
      <c r="BT210" s="152"/>
      <c r="BU210" s="152"/>
      <c r="BV210" s="152"/>
      <c r="BW210" s="229"/>
      <c r="BX210" s="229"/>
      <c r="BY210" s="152"/>
      <c r="BZ210" s="152"/>
      <c r="CA210" s="152"/>
      <c r="CB210" s="152"/>
      <c r="CC210" s="152"/>
      <c r="CD210" s="229"/>
      <c r="CE210" s="229"/>
      <c r="CF210" s="152"/>
    </row>
    <row r="211" spans="1:84" ht="12.75" customHeight="1">
      <c r="A211" s="206" t="str">
        <f>Turnidomenica!A88</f>
        <v>Ladies - Gir. Unico</v>
      </c>
      <c r="B211" s="206">
        <f>Turnidomenica!B88</f>
        <v>36</v>
      </c>
      <c r="C211" s="206" t="str">
        <f>Turnidomenica!C88</f>
        <v>Giulia Brillantino</v>
      </c>
      <c r="D211" s="206" t="str">
        <f>Turnidomenica!D88</f>
        <v>Stefka Radkova</v>
      </c>
      <c r="E211" s="206"/>
      <c r="F211" s="206"/>
      <c r="G211" s="206" t="str">
        <f>Turnidomenica!G88</f>
        <v>Jurgen Balzan</v>
      </c>
      <c r="H211" s="206" t="str">
        <f>Turnidomenica!A46</f>
        <v>U12 - Girone Unico</v>
      </c>
      <c r="I211" s="206">
        <f>Turnidomenica!B46</f>
        <v>36</v>
      </c>
      <c r="J211" s="206" t="str">
        <f>Turnidomenica!C46</f>
        <v>Francesco Tozzi</v>
      </c>
      <c r="K211" s="206" t="str">
        <f>Turnidomenica!D46</f>
        <v>Pietro Gatti</v>
      </c>
      <c r="L211" s="206"/>
      <c r="M211" s="206"/>
      <c r="N211" s="206" t="str">
        <f>Turnidomenica!G46</f>
        <v>Giulia Brillantino</v>
      </c>
      <c r="O211" s="206" t="str">
        <f>Turnidomenica!A172</f>
        <v>Ladies - Gir. Unico</v>
      </c>
      <c r="P211" s="206">
        <f>Turnidomenica!B172</f>
        <v>36</v>
      </c>
      <c r="Q211" s="206" t="str">
        <f>Turnidomenica!C172</f>
        <v>Giulia Brillantino</v>
      </c>
      <c r="R211" s="206" t="str">
        <f>Turnidomenica!D172</f>
        <v>Daria Prazynski</v>
      </c>
      <c r="S211" s="206"/>
      <c r="T211" s="206"/>
      <c r="U211" s="206" t="str">
        <f>Turnidomenica!G172</f>
        <v>Filippo Cubeta</v>
      </c>
      <c r="V211" s="206" t="str">
        <f>Turnidomenica!A130</f>
        <v>U12 - Girone Unico</v>
      </c>
      <c r="W211" s="206">
        <f>Turnidomenica!B130</f>
        <v>36</v>
      </c>
      <c r="X211" s="206" t="str">
        <f>Turnidomenica!C130</f>
        <v>Francesco Tozzi</v>
      </c>
      <c r="Y211" s="206" t="str">
        <f>Turnidomenica!D130</f>
        <v>Ludovico Barcellona</v>
      </c>
      <c r="Z211" s="206"/>
      <c r="AA211" s="206"/>
      <c r="AB211" s="206" t="str">
        <f>Turnidomenica!G130</f>
        <v>Rocco Morganelli</v>
      </c>
      <c r="AC211" s="206" t="str">
        <f>Turnidomenica!A256</f>
        <v>Ladies - Gir. Unico</v>
      </c>
      <c r="AD211" s="206">
        <f>Turnidomenica!B256</f>
        <v>36</v>
      </c>
      <c r="AE211" s="206" t="str">
        <f>Turnidomenica!C256</f>
        <v>Bettina Lenz-Exler</v>
      </c>
      <c r="AF211" s="206" t="str">
        <f>Turnidomenica!D256</f>
        <v>Stefka Radkova</v>
      </c>
      <c r="AG211" s="206"/>
      <c r="AH211" s="206"/>
      <c r="AI211" s="206" t="str">
        <f>Turnidomenica!G256</f>
        <v>Ludovico Barcellona</v>
      </c>
      <c r="AJ211" s="206" t="str">
        <f>Turnidomenica!A214</f>
        <v>U12 - Girone Unico</v>
      </c>
      <c r="AK211" s="206">
        <f>Turnidomenica!B214</f>
        <v>36</v>
      </c>
      <c r="AL211" s="206" t="str">
        <f>Turnidomenica!C214</f>
        <v>Christian Fricano</v>
      </c>
      <c r="AM211" s="206" t="str">
        <f>Turnidomenica!D214</f>
        <v>Pietro Gatti</v>
      </c>
      <c r="AN211" s="206"/>
      <c r="AO211" s="206"/>
      <c r="AP211" s="206" t="str">
        <f>Turnidomenica!G214</f>
        <v>Stefka Radkova</v>
      </c>
      <c r="AQ211" s="206" t="e">
        <f>Turnidomenica!#REF!</f>
        <v>#REF!</v>
      </c>
      <c r="AR211" s="206" t="e">
        <f>Turnidomenica!#REF!</f>
        <v>#REF!</v>
      </c>
      <c r="AS211" s="206" t="e">
        <f>Turnidomenica!#REF!</f>
        <v>#REF!</v>
      </c>
      <c r="AT211" s="206" t="e">
        <f>Turnidomenica!#REF!</f>
        <v>#REF!</v>
      </c>
      <c r="AU211" s="206"/>
      <c r="AV211" s="206"/>
      <c r="AW211" s="206" t="e">
        <f>Turnidomenica!#REF!</f>
        <v>#REF!</v>
      </c>
      <c r="AX211" s="206" t="str">
        <f>Turnidomenica!A338</f>
        <v>Ladies - Gir. Unico</v>
      </c>
      <c r="AY211" s="206">
        <f>Turnidomenica!B338</f>
        <v>36</v>
      </c>
      <c r="AZ211" s="206" t="str">
        <f>Turnidomenica!C338</f>
        <v>Bettina Lenz-Exler</v>
      </c>
      <c r="BA211" s="206" t="str">
        <f>Turnidomenica!D338</f>
        <v>Daria Prazynski</v>
      </c>
      <c r="BB211" s="206"/>
      <c r="BC211" s="206"/>
      <c r="BD211" s="224">
        <f>Turnidomenica!G338</f>
        <v>0</v>
      </c>
      <c r="BE211" s="206" t="str">
        <f>Turnidomenica!A380</f>
        <v>Under 19 - 1/2 Cons.</v>
      </c>
      <c r="BF211" s="206">
        <f>Turnidomenica!B380</f>
        <v>36</v>
      </c>
      <c r="BG211" s="206" t="str">
        <f>Turnidomenica!C380</f>
        <v>Moritz Jung</v>
      </c>
      <c r="BH211" s="206" t="str">
        <f>Turnidomenica!D380</f>
        <v>Corentin Wauthy</v>
      </c>
      <c r="BI211" s="206"/>
      <c r="BJ211" s="206"/>
      <c r="BK211" s="206" t="str">
        <f>Turnidomenica!G380</f>
        <v>Jurgen Balzan</v>
      </c>
      <c r="BL211" s="143"/>
      <c r="BM211" s="143"/>
      <c r="BN211" s="143"/>
      <c r="BO211" s="143"/>
      <c r="BP211" s="143"/>
      <c r="BQ211" s="143"/>
      <c r="BR211" s="143"/>
      <c r="BS211" s="143"/>
      <c r="BT211" s="143"/>
      <c r="BU211" s="143"/>
      <c r="BV211" s="143"/>
      <c r="BW211" s="143"/>
      <c r="BX211" s="143"/>
      <c r="BY211" s="143"/>
      <c r="BZ211" s="143"/>
      <c r="CA211" s="143"/>
      <c r="CB211" s="143"/>
      <c r="CC211" s="143"/>
      <c r="CD211" s="143"/>
      <c r="CE211" s="143"/>
      <c r="CF211" s="143"/>
    </row>
    <row r="212" spans="1:84" ht="12.75" customHeight="1">
      <c r="A212" s="133"/>
      <c r="B212" s="133"/>
      <c r="C212" s="143"/>
      <c r="D212" s="209" t="s">
        <v>954</v>
      </c>
      <c r="E212" s="210"/>
      <c r="F212" s="210"/>
      <c r="G212" s="205" t="s">
        <v>955</v>
      </c>
      <c r="H212" s="133"/>
      <c r="I212" s="133"/>
      <c r="J212" s="143"/>
      <c r="K212" s="209" t="s">
        <v>954</v>
      </c>
      <c r="L212" s="210"/>
      <c r="M212" s="210"/>
      <c r="N212" s="205" t="s">
        <v>955</v>
      </c>
      <c r="O212" s="133"/>
      <c r="P212" s="133"/>
      <c r="Q212" s="143"/>
      <c r="R212" s="209" t="s">
        <v>954</v>
      </c>
      <c r="S212" s="210"/>
      <c r="T212" s="210"/>
      <c r="U212" s="205" t="s">
        <v>955</v>
      </c>
      <c r="V212" s="133"/>
      <c r="W212" s="133"/>
      <c r="X212" s="143"/>
      <c r="Y212" s="209" t="s">
        <v>954</v>
      </c>
      <c r="Z212" s="210"/>
      <c r="AA212" s="210"/>
      <c r="AB212" s="205" t="s">
        <v>955</v>
      </c>
      <c r="AC212" s="133"/>
      <c r="AD212" s="133"/>
      <c r="AE212" s="143"/>
      <c r="AF212" s="209" t="s">
        <v>954</v>
      </c>
      <c r="AG212" s="210"/>
      <c r="AH212" s="210"/>
      <c r="AI212" s="205" t="s">
        <v>955</v>
      </c>
      <c r="AJ212" s="133"/>
      <c r="AK212" s="133"/>
      <c r="AL212" s="143"/>
      <c r="AM212" s="209" t="s">
        <v>954</v>
      </c>
      <c r="AN212" s="210"/>
      <c r="AO212" s="210"/>
      <c r="AP212" s="205" t="s">
        <v>955</v>
      </c>
      <c r="AQ212" s="133"/>
      <c r="AR212" s="133"/>
      <c r="AS212" s="143"/>
      <c r="AT212" s="209" t="s">
        <v>954</v>
      </c>
      <c r="AU212" s="210"/>
      <c r="AV212" s="210"/>
      <c r="AW212" s="205" t="s">
        <v>955</v>
      </c>
      <c r="AX212" s="133"/>
      <c r="AY212" s="133"/>
      <c r="AZ212" s="143"/>
      <c r="BA212" s="209" t="s">
        <v>954</v>
      </c>
      <c r="BB212" s="210"/>
      <c r="BC212" s="210"/>
      <c r="BD212" s="205" t="s">
        <v>955</v>
      </c>
      <c r="BE212" s="133"/>
      <c r="BF212" s="133"/>
      <c r="BG212" s="143"/>
      <c r="BH212" s="209" t="s">
        <v>954</v>
      </c>
      <c r="BI212" s="210"/>
      <c r="BJ212" s="210"/>
      <c r="BK212" s="205" t="s">
        <v>955</v>
      </c>
      <c r="BL212" s="143"/>
      <c r="BM212" s="143"/>
      <c r="BN212" s="143"/>
      <c r="BO212" s="225"/>
      <c r="BP212" s="143"/>
      <c r="BQ212" s="143"/>
      <c r="BR212" s="205"/>
      <c r="BS212" s="143"/>
      <c r="BT212" s="143"/>
      <c r="BU212" s="143"/>
      <c r="BV212" s="225"/>
      <c r="BW212" s="143"/>
      <c r="BX212" s="143"/>
      <c r="BY212" s="205"/>
      <c r="BZ212" s="143"/>
      <c r="CA212" s="143"/>
      <c r="CB212" s="143"/>
      <c r="CC212" s="225"/>
      <c r="CD212" s="143"/>
      <c r="CE212" s="143"/>
      <c r="CF212" s="205"/>
    </row>
    <row r="213" spans="1:84" ht="12.75" customHeight="1">
      <c r="A213" s="133"/>
      <c r="B213" s="133"/>
      <c r="C213" s="143"/>
      <c r="D213" s="143"/>
      <c r="E213" s="133"/>
      <c r="F213" s="133"/>
      <c r="G213" s="143"/>
      <c r="H213" s="133"/>
      <c r="I213" s="133"/>
      <c r="J213" s="143"/>
      <c r="K213" s="143"/>
      <c r="L213" s="133"/>
      <c r="M213" s="133"/>
      <c r="N213" s="143"/>
      <c r="O213" s="133"/>
      <c r="P213" s="133"/>
      <c r="Q213" s="143"/>
      <c r="R213" s="143"/>
      <c r="S213" s="133"/>
      <c r="T213" s="133"/>
      <c r="U213" s="143"/>
      <c r="V213" s="133"/>
      <c r="W213" s="133"/>
      <c r="X213" s="143"/>
      <c r="Y213" s="143"/>
      <c r="Z213" s="133"/>
      <c r="AA213" s="133"/>
      <c r="AB213" s="143"/>
      <c r="AC213" s="133"/>
      <c r="AD213" s="133"/>
      <c r="AE213" s="143"/>
      <c r="AF213" s="143"/>
      <c r="AG213" s="133"/>
      <c r="AH213" s="133"/>
      <c r="AI213" s="143"/>
      <c r="AJ213" s="133"/>
      <c r="AK213" s="133"/>
      <c r="AL213" s="143"/>
      <c r="AM213" s="143"/>
      <c r="AN213" s="133"/>
      <c r="AO213" s="133"/>
      <c r="AP213" s="143"/>
      <c r="AQ213" s="133"/>
      <c r="AR213" s="133"/>
      <c r="AS213" s="143"/>
      <c r="AT213" s="143"/>
      <c r="AU213" s="133"/>
      <c r="AV213" s="133"/>
      <c r="AW213" s="143"/>
      <c r="AX213" s="133"/>
      <c r="AY213" s="133"/>
      <c r="AZ213" s="143"/>
      <c r="BA213" s="143"/>
      <c r="BB213" s="133"/>
      <c r="BC213" s="133"/>
      <c r="BD213" s="143"/>
      <c r="BE213" s="133"/>
      <c r="BF213" s="133"/>
      <c r="BG213" s="143"/>
      <c r="BH213" s="143"/>
      <c r="BI213" s="133"/>
      <c r="BJ213" s="133"/>
      <c r="BK213" s="143"/>
      <c r="BL213" s="143"/>
      <c r="BM213" s="143"/>
      <c r="BN213" s="143"/>
      <c r="BO213" s="143"/>
      <c r="BP213" s="143"/>
      <c r="BQ213" s="143"/>
      <c r="BR213" s="143"/>
      <c r="BS213" s="143"/>
      <c r="BT213" s="143"/>
      <c r="BU213" s="143"/>
      <c r="BV213" s="143"/>
      <c r="BW213" s="143"/>
      <c r="BX213" s="143"/>
      <c r="BY213" s="143"/>
      <c r="BZ213" s="226"/>
      <c r="CA213" s="226"/>
      <c r="CB213" s="226"/>
      <c r="CC213" s="226"/>
      <c r="CD213" s="226"/>
      <c r="CE213" s="226"/>
      <c r="CF213" s="226"/>
    </row>
    <row r="214" spans="1:84" ht="12.75" customHeight="1">
      <c r="A214" s="328" t="s">
        <v>941</v>
      </c>
      <c r="B214" s="328"/>
      <c r="C214" s="328"/>
      <c r="D214" s="328"/>
      <c r="E214" s="328"/>
      <c r="F214" s="328"/>
      <c r="G214" s="328"/>
      <c r="H214" s="328" t="s">
        <v>941</v>
      </c>
      <c r="I214" s="328"/>
      <c r="J214" s="328"/>
      <c r="K214" s="328"/>
      <c r="L214" s="328"/>
      <c r="M214" s="328"/>
      <c r="N214" s="328"/>
      <c r="O214" s="328" t="s">
        <v>941</v>
      </c>
      <c r="P214" s="328"/>
      <c r="Q214" s="328"/>
      <c r="R214" s="328"/>
      <c r="S214" s="328"/>
      <c r="T214" s="328"/>
      <c r="U214" s="328"/>
      <c r="V214" s="328" t="s">
        <v>941</v>
      </c>
      <c r="W214" s="328"/>
      <c r="X214" s="328"/>
      <c r="Y214" s="328"/>
      <c r="Z214" s="328"/>
      <c r="AA214" s="328"/>
      <c r="AB214" s="328"/>
      <c r="AC214" s="328" t="s">
        <v>941</v>
      </c>
      <c r="AD214" s="328"/>
      <c r="AE214" s="328"/>
      <c r="AF214" s="328"/>
      <c r="AG214" s="328"/>
      <c r="AH214" s="328"/>
      <c r="AI214" s="328"/>
      <c r="AJ214" s="328" t="s">
        <v>941</v>
      </c>
      <c r="AK214" s="328"/>
      <c r="AL214" s="328"/>
      <c r="AM214" s="328"/>
      <c r="AN214" s="328"/>
      <c r="AO214" s="328"/>
      <c r="AP214" s="328"/>
      <c r="AQ214" s="328" t="s">
        <v>941</v>
      </c>
      <c r="AR214" s="328"/>
      <c r="AS214" s="328"/>
      <c r="AT214" s="328"/>
      <c r="AU214" s="328"/>
      <c r="AV214" s="328"/>
      <c r="AW214" s="328"/>
      <c r="AX214" s="328" t="s">
        <v>941</v>
      </c>
      <c r="AY214" s="328"/>
      <c r="AZ214" s="328"/>
      <c r="BA214" s="328"/>
      <c r="BB214" s="328"/>
      <c r="BC214" s="328"/>
      <c r="BD214" s="328"/>
      <c r="BE214" s="328" t="s">
        <v>941</v>
      </c>
      <c r="BF214" s="328"/>
      <c r="BG214" s="328"/>
      <c r="BH214" s="328"/>
      <c r="BI214" s="328"/>
      <c r="BJ214" s="328"/>
      <c r="BK214" s="328"/>
      <c r="BL214" s="328"/>
      <c r="BM214" s="328"/>
      <c r="BN214" s="328"/>
      <c r="BO214" s="328"/>
      <c r="BP214" s="328"/>
      <c r="BQ214" s="328"/>
      <c r="BR214" s="328"/>
      <c r="BS214" s="328"/>
      <c r="BT214" s="328"/>
      <c r="BU214" s="328"/>
      <c r="BV214" s="328"/>
      <c r="BW214" s="328"/>
      <c r="BX214" s="328"/>
      <c r="BY214" s="328"/>
      <c r="BZ214" s="328"/>
      <c r="CA214" s="328"/>
      <c r="CB214" s="328"/>
      <c r="CC214" s="328"/>
      <c r="CD214" s="328"/>
      <c r="CE214" s="328"/>
      <c r="CF214" s="328"/>
    </row>
    <row r="215" spans="1:84" ht="12.75" customHeight="1">
      <c r="A215" s="329" t="s">
        <v>942</v>
      </c>
      <c r="B215" s="329"/>
      <c r="C215" s="329"/>
      <c r="D215" s="329"/>
      <c r="E215" s="329"/>
      <c r="F215" s="329"/>
      <c r="G215" s="329"/>
      <c r="H215" s="329" t="s">
        <v>943</v>
      </c>
      <c r="I215" s="329"/>
      <c r="J215" s="329"/>
      <c r="K215" s="329"/>
      <c r="L215" s="329"/>
      <c r="M215" s="329"/>
      <c r="N215" s="329"/>
      <c r="O215" s="329" t="s">
        <v>944</v>
      </c>
      <c r="P215" s="329"/>
      <c r="Q215" s="329"/>
      <c r="R215" s="329"/>
      <c r="S215" s="329"/>
      <c r="T215" s="329"/>
      <c r="U215" s="329"/>
      <c r="V215" s="329" t="s">
        <v>945</v>
      </c>
      <c r="W215" s="329"/>
      <c r="X215" s="329"/>
      <c r="Y215" s="329"/>
      <c r="Z215" s="329"/>
      <c r="AA215" s="329"/>
      <c r="AB215" s="329"/>
      <c r="AC215" s="329" t="s">
        <v>946</v>
      </c>
      <c r="AD215" s="329"/>
      <c r="AE215" s="329"/>
      <c r="AF215" s="329"/>
      <c r="AG215" s="329"/>
      <c r="AH215" s="329"/>
      <c r="AI215" s="329"/>
      <c r="AJ215" s="329" t="s">
        <v>947</v>
      </c>
      <c r="AK215" s="329"/>
      <c r="AL215" s="329"/>
      <c r="AM215" s="329"/>
      <c r="AN215" s="329"/>
      <c r="AO215" s="329"/>
      <c r="AP215" s="329"/>
      <c r="AQ215" s="329" t="s">
        <v>948</v>
      </c>
      <c r="AR215" s="329"/>
      <c r="AS215" s="329"/>
      <c r="AT215" s="329"/>
      <c r="AU215" s="329"/>
      <c r="AV215" s="329"/>
      <c r="AW215" s="329"/>
      <c r="AX215" s="329" t="s">
        <v>949</v>
      </c>
      <c r="AY215" s="329"/>
      <c r="AZ215" s="329"/>
      <c r="BA215" s="329"/>
      <c r="BB215" s="329"/>
      <c r="BC215" s="329"/>
      <c r="BD215" s="333"/>
      <c r="BE215" s="329" t="s">
        <v>950</v>
      </c>
      <c r="BF215" s="329"/>
      <c r="BG215" s="329"/>
      <c r="BH215" s="329"/>
      <c r="BI215" s="329"/>
      <c r="BJ215" s="329"/>
      <c r="BK215" s="329"/>
      <c r="BL215" s="228"/>
      <c r="BM215" s="228"/>
      <c r="BN215" s="228"/>
      <c r="BO215" s="228"/>
      <c r="BP215" s="228"/>
      <c r="BQ215" s="228"/>
      <c r="BR215" s="228"/>
      <c r="BS215" s="228"/>
      <c r="BT215" s="228"/>
      <c r="BU215" s="228"/>
      <c r="BV215" s="228"/>
      <c r="BW215" s="228"/>
      <c r="BX215" s="228"/>
      <c r="BY215" s="228"/>
      <c r="BZ215" s="228"/>
      <c r="CA215" s="228"/>
      <c r="CB215" s="228"/>
      <c r="CC215" s="228"/>
      <c r="CD215" s="228"/>
      <c r="CE215" s="228"/>
      <c r="CF215" s="228"/>
    </row>
    <row r="216" spans="1:84" ht="12.75" customHeight="1">
      <c r="A216" s="277" t="s">
        <v>784</v>
      </c>
      <c r="B216" s="277" t="s">
        <v>785</v>
      </c>
      <c r="C216" s="277" t="s">
        <v>764</v>
      </c>
      <c r="D216" s="277" t="s">
        <v>765</v>
      </c>
      <c r="E216" s="330" t="s">
        <v>543</v>
      </c>
      <c r="F216" s="330"/>
      <c r="G216" s="277" t="s">
        <v>544</v>
      </c>
      <c r="H216" s="277" t="s">
        <v>784</v>
      </c>
      <c r="I216" s="277" t="s">
        <v>785</v>
      </c>
      <c r="J216" s="277" t="s">
        <v>764</v>
      </c>
      <c r="K216" s="277" t="s">
        <v>765</v>
      </c>
      <c r="L216" s="330" t="s">
        <v>543</v>
      </c>
      <c r="M216" s="330"/>
      <c r="N216" s="277" t="s">
        <v>544</v>
      </c>
      <c r="O216" s="277" t="s">
        <v>784</v>
      </c>
      <c r="P216" s="277" t="s">
        <v>785</v>
      </c>
      <c r="Q216" s="277" t="s">
        <v>764</v>
      </c>
      <c r="R216" s="277" t="s">
        <v>765</v>
      </c>
      <c r="S216" s="330" t="s">
        <v>543</v>
      </c>
      <c r="T216" s="330"/>
      <c r="U216" s="277" t="s">
        <v>544</v>
      </c>
      <c r="V216" s="277" t="s">
        <v>784</v>
      </c>
      <c r="W216" s="277" t="s">
        <v>785</v>
      </c>
      <c r="X216" s="277" t="s">
        <v>764</v>
      </c>
      <c r="Y216" s="277" t="s">
        <v>765</v>
      </c>
      <c r="Z216" s="330" t="s">
        <v>543</v>
      </c>
      <c r="AA216" s="330"/>
      <c r="AB216" s="277" t="s">
        <v>544</v>
      </c>
      <c r="AC216" s="277" t="s">
        <v>784</v>
      </c>
      <c r="AD216" s="277" t="s">
        <v>785</v>
      </c>
      <c r="AE216" s="277" t="s">
        <v>764</v>
      </c>
      <c r="AF216" s="277" t="s">
        <v>765</v>
      </c>
      <c r="AG216" s="330" t="s">
        <v>543</v>
      </c>
      <c r="AH216" s="330"/>
      <c r="AI216" s="277" t="s">
        <v>544</v>
      </c>
      <c r="AJ216" s="277" t="s">
        <v>784</v>
      </c>
      <c r="AK216" s="277" t="s">
        <v>785</v>
      </c>
      <c r="AL216" s="277" t="s">
        <v>764</v>
      </c>
      <c r="AM216" s="277" t="s">
        <v>765</v>
      </c>
      <c r="AN216" s="330" t="s">
        <v>543</v>
      </c>
      <c r="AO216" s="330"/>
      <c r="AP216" s="277" t="s">
        <v>544</v>
      </c>
      <c r="AQ216" s="277" t="s">
        <v>784</v>
      </c>
      <c r="AR216" s="277" t="s">
        <v>785</v>
      </c>
      <c r="AS216" s="277" t="s">
        <v>764</v>
      </c>
      <c r="AT216" s="277" t="s">
        <v>765</v>
      </c>
      <c r="AU216" s="330" t="s">
        <v>543</v>
      </c>
      <c r="AV216" s="330"/>
      <c r="AW216" s="277" t="s">
        <v>544</v>
      </c>
      <c r="AX216" s="277" t="s">
        <v>784</v>
      </c>
      <c r="AY216" s="277" t="s">
        <v>785</v>
      </c>
      <c r="AZ216" s="277" t="s">
        <v>764</v>
      </c>
      <c r="BA216" s="277" t="s">
        <v>765</v>
      </c>
      <c r="BB216" s="330" t="s">
        <v>543</v>
      </c>
      <c r="BC216" s="330"/>
      <c r="BD216" s="278" t="s">
        <v>544</v>
      </c>
      <c r="BE216" s="277" t="s">
        <v>784</v>
      </c>
      <c r="BF216" s="277" t="s">
        <v>785</v>
      </c>
      <c r="BG216" s="277" t="s">
        <v>764</v>
      </c>
      <c r="BH216" s="277" t="s">
        <v>765</v>
      </c>
      <c r="BI216" s="330" t="s">
        <v>543</v>
      </c>
      <c r="BJ216" s="330"/>
      <c r="BK216" s="277" t="s">
        <v>544</v>
      </c>
      <c r="BL216" s="152"/>
      <c r="BM216" s="152"/>
      <c r="BN216" s="152"/>
      <c r="BO216" s="152"/>
      <c r="BP216" s="229"/>
      <c r="BQ216" s="229"/>
      <c r="BR216" s="152"/>
      <c r="BS216" s="152"/>
      <c r="BT216" s="152"/>
      <c r="BU216" s="152"/>
      <c r="BV216" s="152"/>
      <c r="BW216" s="229"/>
      <c r="BX216" s="229"/>
      <c r="BY216" s="152"/>
      <c r="BZ216" s="152"/>
      <c r="CA216" s="152"/>
      <c r="CB216" s="152"/>
      <c r="CC216" s="152"/>
      <c r="CD216" s="229"/>
      <c r="CE216" s="229"/>
      <c r="CF216" s="152"/>
    </row>
    <row r="217" spans="1:84" ht="12.75" customHeight="1">
      <c r="A217" s="206"/>
      <c r="B217" s="206"/>
      <c r="C217" s="206"/>
      <c r="D217" s="206"/>
      <c r="E217" s="206"/>
      <c r="F217" s="206"/>
      <c r="G217" s="206"/>
      <c r="H217" s="206"/>
      <c r="I217" s="206"/>
      <c r="J217" s="206"/>
      <c r="K217" s="206"/>
      <c r="L217" s="206"/>
      <c r="M217" s="206"/>
      <c r="N217" s="206"/>
      <c r="O217" s="206"/>
      <c r="P217" s="206"/>
      <c r="Q217" s="206"/>
      <c r="R217" s="206"/>
      <c r="S217" s="206"/>
      <c r="T217" s="206"/>
      <c r="U217" s="206"/>
      <c r="V217" s="206"/>
      <c r="W217" s="206"/>
      <c r="X217" s="206"/>
      <c r="Y217" s="206"/>
      <c r="Z217" s="206"/>
      <c r="AA217" s="206"/>
      <c r="AB217" s="206"/>
      <c r="AC217" s="206"/>
      <c r="AD217" s="206"/>
      <c r="AE217" s="206"/>
      <c r="AF217" s="206"/>
      <c r="AG217" s="206"/>
      <c r="AH217" s="206"/>
      <c r="AI217" s="206"/>
      <c r="AJ217" s="206"/>
      <c r="AK217" s="206"/>
      <c r="AL217" s="206"/>
      <c r="AM217" s="206"/>
      <c r="AN217" s="206"/>
      <c r="AO217" s="206"/>
      <c r="AP217" s="206"/>
      <c r="AQ217" s="206"/>
      <c r="AR217" s="206"/>
      <c r="AS217" s="206"/>
      <c r="AT217" s="206"/>
      <c r="AU217" s="206"/>
      <c r="AV217" s="206"/>
      <c r="AW217" s="206"/>
      <c r="AX217" s="206"/>
      <c r="AY217" s="206"/>
      <c r="AZ217" s="206"/>
      <c r="BA217" s="206"/>
      <c r="BB217" s="206"/>
      <c r="BC217" s="206"/>
      <c r="BD217" s="224"/>
      <c r="BE217" s="206"/>
      <c r="BF217" s="206"/>
      <c r="BG217" s="206"/>
      <c r="BH217" s="206"/>
      <c r="BI217" s="206"/>
      <c r="BJ217" s="206"/>
      <c r="BK217" s="206"/>
      <c r="BL217" s="143"/>
      <c r="BM217" s="143"/>
      <c r="BN217" s="143"/>
      <c r="BO217" s="143"/>
      <c r="BP217" s="143"/>
      <c r="BQ217" s="143"/>
      <c r="BR217" s="143"/>
      <c r="BS217" s="143"/>
      <c r="BT217" s="143"/>
      <c r="BU217" s="143"/>
      <c r="BV217" s="143"/>
      <c r="BW217" s="143"/>
      <c r="BX217" s="143"/>
      <c r="BY217" s="143"/>
      <c r="BZ217" s="143"/>
      <c r="CA217" s="143"/>
      <c r="CB217" s="143"/>
      <c r="CC217" s="143"/>
      <c r="CD217" s="143"/>
      <c r="CE217" s="143"/>
      <c r="CF217" s="143"/>
    </row>
    <row r="218" spans="1:84" ht="12.75" customHeight="1">
      <c r="A218" s="133"/>
      <c r="B218" s="133"/>
      <c r="C218" s="143"/>
      <c r="D218" s="209" t="s">
        <v>954</v>
      </c>
      <c r="E218" s="210"/>
      <c r="F218" s="210"/>
      <c r="G218" s="205" t="s">
        <v>955</v>
      </c>
      <c r="H218" s="133"/>
      <c r="I218" s="133"/>
      <c r="J218" s="143"/>
      <c r="K218" s="209" t="s">
        <v>954</v>
      </c>
      <c r="L218" s="210"/>
      <c r="M218" s="210"/>
      <c r="N218" s="205" t="s">
        <v>955</v>
      </c>
      <c r="O218" s="133"/>
      <c r="P218" s="133"/>
      <c r="Q218" s="143"/>
      <c r="R218" s="209" t="s">
        <v>954</v>
      </c>
      <c r="S218" s="210"/>
      <c r="T218" s="210"/>
      <c r="U218" s="205" t="s">
        <v>955</v>
      </c>
      <c r="V218" s="133"/>
      <c r="W218" s="133"/>
      <c r="X218" s="143"/>
      <c r="Y218" s="209" t="s">
        <v>954</v>
      </c>
      <c r="Z218" s="210"/>
      <c r="AA218" s="210"/>
      <c r="AB218" s="205" t="s">
        <v>955</v>
      </c>
      <c r="AC218" s="133"/>
      <c r="AD218" s="133"/>
      <c r="AE218" s="143"/>
      <c r="AF218" s="209" t="s">
        <v>954</v>
      </c>
      <c r="AG218" s="210"/>
      <c r="AH218" s="210"/>
      <c r="AI218" s="205" t="s">
        <v>955</v>
      </c>
      <c r="AJ218" s="133"/>
      <c r="AK218" s="133"/>
      <c r="AL218" s="143"/>
      <c r="AM218" s="209" t="s">
        <v>954</v>
      </c>
      <c r="AN218" s="210"/>
      <c r="AO218" s="210"/>
      <c r="AP218" s="205" t="s">
        <v>955</v>
      </c>
      <c r="AQ218" s="133"/>
      <c r="AR218" s="133"/>
      <c r="AS218" s="143"/>
      <c r="AT218" s="209" t="s">
        <v>954</v>
      </c>
      <c r="AU218" s="210"/>
      <c r="AV218" s="210"/>
      <c r="AW218" s="205" t="s">
        <v>955</v>
      </c>
      <c r="AX218" s="133"/>
      <c r="AY218" s="133"/>
      <c r="AZ218" s="143"/>
      <c r="BA218" s="209" t="s">
        <v>954</v>
      </c>
      <c r="BB218" s="210"/>
      <c r="BC218" s="210"/>
      <c r="BD218" s="205" t="s">
        <v>955</v>
      </c>
      <c r="BE218" s="133"/>
      <c r="BF218" s="133"/>
      <c r="BG218" s="143"/>
      <c r="BH218" s="209" t="s">
        <v>954</v>
      </c>
      <c r="BI218" s="210"/>
      <c r="BJ218" s="210"/>
      <c r="BK218" s="205" t="s">
        <v>955</v>
      </c>
      <c r="BL218" s="143"/>
      <c r="BM218" s="143"/>
      <c r="BN218" s="143"/>
      <c r="BO218" s="225"/>
      <c r="BP218" s="143"/>
      <c r="BQ218" s="143"/>
      <c r="BR218" s="205"/>
      <c r="BS218" s="143"/>
      <c r="BT218" s="143"/>
      <c r="BU218" s="143"/>
      <c r="BV218" s="225"/>
      <c r="BW218" s="143"/>
      <c r="BX218" s="143"/>
      <c r="BY218" s="205"/>
      <c r="BZ218" s="143"/>
      <c r="CA218" s="143"/>
      <c r="CB218" s="143"/>
      <c r="CC218" s="225"/>
      <c r="CD218" s="143"/>
      <c r="CE218" s="143"/>
      <c r="CF218" s="205"/>
    </row>
    <row r="219" spans="1:84" ht="12.75" customHeight="1">
      <c r="A219" s="133"/>
      <c r="B219" s="133"/>
      <c r="C219" s="143"/>
      <c r="D219" s="143"/>
      <c r="E219" s="133"/>
      <c r="F219" s="133"/>
      <c r="G219" s="143"/>
      <c r="H219" s="133"/>
      <c r="I219" s="133"/>
      <c r="J219" s="143"/>
      <c r="K219" s="143"/>
      <c r="L219" s="133"/>
      <c r="M219" s="133"/>
      <c r="N219" s="143"/>
      <c r="O219" s="133"/>
      <c r="P219" s="133"/>
      <c r="Q219" s="143"/>
      <c r="R219" s="143"/>
      <c r="S219" s="133"/>
      <c r="T219" s="133"/>
      <c r="U219" s="143"/>
      <c r="V219" s="133"/>
      <c r="W219" s="133"/>
      <c r="X219" s="143"/>
      <c r="Y219" s="143"/>
      <c r="Z219" s="133"/>
      <c r="AA219" s="133"/>
      <c r="AB219" s="143"/>
      <c r="AC219" s="133"/>
      <c r="AD219" s="133"/>
      <c r="AE219" s="143"/>
      <c r="AF219" s="143"/>
      <c r="AG219" s="133"/>
      <c r="AH219" s="133"/>
      <c r="AI219" s="143"/>
      <c r="AJ219" s="133"/>
      <c r="AK219" s="133"/>
      <c r="AL219" s="143"/>
      <c r="AM219" s="143"/>
      <c r="AN219" s="133"/>
      <c r="AO219" s="133"/>
      <c r="AP219" s="143"/>
      <c r="AQ219" s="133"/>
      <c r="AR219" s="133"/>
      <c r="AS219" s="143"/>
      <c r="AT219" s="143"/>
      <c r="AU219" s="133"/>
      <c r="AV219" s="133"/>
      <c r="AW219" s="143"/>
      <c r="AX219" s="133"/>
      <c r="AY219" s="133"/>
      <c r="AZ219" s="143"/>
      <c r="BA219" s="143"/>
      <c r="BB219" s="133"/>
      <c r="BC219" s="133"/>
      <c r="BD219" s="143"/>
      <c r="BE219" s="133"/>
      <c r="BF219" s="133"/>
      <c r="BG219" s="143"/>
      <c r="BH219" s="143"/>
      <c r="BI219" s="133"/>
      <c r="BJ219" s="133"/>
      <c r="BK219" s="143"/>
      <c r="BL219" s="143"/>
      <c r="BM219" s="143"/>
      <c r="BN219" s="143"/>
      <c r="BO219" s="143"/>
      <c r="BP219" s="143"/>
      <c r="BQ219" s="143"/>
      <c r="BR219" s="143"/>
      <c r="BS219" s="143"/>
      <c r="BT219" s="143"/>
      <c r="BU219" s="143"/>
      <c r="BV219" s="143"/>
      <c r="BW219" s="143"/>
      <c r="BX219" s="143"/>
      <c r="BY219" s="143"/>
      <c r="BZ219" s="226"/>
      <c r="CA219" s="226"/>
      <c r="CB219" s="226"/>
      <c r="CC219" s="226"/>
      <c r="CD219" s="226"/>
      <c r="CE219" s="226"/>
      <c r="CF219" s="226"/>
    </row>
    <row r="220" spans="1:84" ht="12.75" customHeight="1">
      <c r="A220" s="328" t="s">
        <v>941</v>
      </c>
      <c r="B220" s="328"/>
      <c r="C220" s="328"/>
      <c r="D220" s="328"/>
      <c r="E220" s="328"/>
      <c r="F220" s="328"/>
      <c r="G220" s="328"/>
      <c r="H220" s="328" t="s">
        <v>941</v>
      </c>
      <c r="I220" s="328"/>
      <c r="J220" s="328"/>
      <c r="K220" s="328"/>
      <c r="L220" s="328"/>
      <c r="M220" s="328"/>
      <c r="N220" s="328"/>
      <c r="O220" s="328" t="s">
        <v>941</v>
      </c>
      <c r="P220" s="328"/>
      <c r="Q220" s="328"/>
      <c r="R220" s="328"/>
      <c r="S220" s="328"/>
      <c r="T220" s="328"/>
      <c r="U220" s="328"/>
      <c r="V220" s="328" t="s">
        <v>941</v>
      </c>
      <c r="W220" s="328"/>
      <c r="X220" s="328"/>
      <c r="Y220" s="328"/>
      <c r="Z220" s="328"/>
      <c r="AA220" s="328"/>
      <c r="AB220" s="328"/>
      <c r="AC220" s="328" t="s">
        <v>941</v>
      </c>
      <c r="AD220" s="328"/>
      <c r="AE220" s="328"/>
      <c r="AF220" s="328"/>
      <c r="AG220" s="328"/>
      <c r="AH220" s="328"/>
      <c r="AI220" s="328"/>
      <c r="AJ220" s="328" t="s">
        <v>941</v>
      </c>
      <c r="AK220" s="328"/>
      <c r="AL220" s="328"/>
      <c r="AM220" s="328"/>
      <c r="AN220" s="328"/>
      <c r="AO220" s="328"/>
      <c r="AP220" s="328"/>
      <c r="AQ220" s="328" t="s">
        <v>941</v>
      </c>
      <c r="AR220" s="328"/>
      <c r="AS220" s="328"/>
      <c r="AT220" s="328"/>
      <c r="AU220" s="328"/>
      <c r="AV220" s="328"/>
      <c r="AW220" s="328"/>
      <c r="AX220" s="328" t="s">
        <v>941</v>
      </c>
      <c r="AY220" s="328"/>
      <c r="AZ220" s="328"/>
      <c r="BA220" s="328"/>
      <c r="BB220" s="328"/>
      <c r="BC220" s="328"/>
      <c r="BD220" s="328"/>
      <c r="BE220" s="328" t="s">
        <v>941</v>
      </c>
      <c r="BF220" s="328"/>
      <c r="BG220" s="328"/>
      <c r="BH220" s="328"/>
      <c r="BI220" s="328"/>
      <c r="BJ220" s="328"/>
      <c r="BK220" s="328"/>
      <c r="BL220" s="328"/>
      <c r="BM220" s="328"/>
      <c r="BN220" s="328"/>
      <c r="BO220" s="328"/>
      <c r="BP220" s="328"/>
      <c r="BQ220" s="328"/>
      <c r="BR220" s="328"/>
      <c r="BS220" s="328"/>
      <c r="BT220" s="328"/>
      <c r="BU220" s="328"/>
      <c r="BV220" s="328"/>
      <c r="BW220" s="328"/>
      <c r="BX220" s="328"/>
      <c r="BY220" s="328"/>
      <c r="BZ220" s="328"/>
      <c r="CA220" s="328"/>
      <c r="CB220" s="328"/>
      <c r="CC220" s="328"/>
      <c r="CD220" s="328"/>
      <c r="CE220" s="328"/>
      <c r="CF220" s="328"/>
    </row>
    <row r="221" spans="1:84" ht="12.75" customHeight="1">
      <c r="A221" s="329" t="s">
        <v>942</v>
      </c>
      <c r="B221" s="329"/>
      <c r="C221" s="329"/>
      <c r="D221" s="329"/>
      <c r="E221" s="329"/>
      <c r="F221" s="329"/>
      <c r="G221" s="329"/>
      <c r="H221" s="329" t="s">
        <v>943</v>
      </c>
      <c r="I221" s="329"/>
      <c r="J221" s="329"/>
      <c r="K221" s="329"/>
      <c r="L221" s="329"/>
      <c r="M221" s="329"/>
      <c r="N221" s="329"/>
      <c r="O221" s="329" t="s">
        <v>944</v>
      </c>
      <c r="P221" s="329"/>
      <c r="Q221" s="329"/>
      <c r="R221" s="329"/>
      <c r="S221" s="329"/>
      <c r="T221" s="329"/>
      <c r="U221" s="329"/>
      <c r="V221" s="329" t="s">
        <v>945</v>
      </c>
      <c r="W221" s="329"/>
      <c r="X221" s="329"/>
      <c r="Y221" s="329"/>
      <c r="Z221" s="329"/>
      <c r="AA221" s="329"/>
      <c r="AB221" s="329"/>
      <c r="AC221" s="329" t="s">
        <v>946</v>
      </c>
      <c r="AD221" s="329"/>
      <c r="AE221" s="329"/>
      <c r="AF221" s="329"/>
      <c r="AG221" s="329"/>
      <c r="AH221" s="329"/>
      <c r="AI221" s="329"/>
      <c r="AJ221" s="329" t="s">
        <v>947</v>
      </c>
      <c r="AK221" s="329"/>
      <c r="AL221" s="329"/>
      <c r="AM221" s="329"/>
      <c r="AN221" s="329"/>
      <c r="AO221" s="329"/>
      <c r="AP221" s="329"/>
      <c r="AQ221" s="329" t="s">
        <v>948</v>
      </c>
      <c r="AR221" s="329"/>
      <c r="AS221" s="329"/>
      <c r="AT221" s="329"/>
      <c r="AU221" s="329"/>
      <c r="AV221" s="329"/>
      <c r="AW221" s="329"/>
      <c r="AX221" s="329" t="s">
        <v>949</v>
      </c>
      <c r="AY221" s="329"/>
      <c r="AZ221" s="329"/>
      <c r="BA221" s="329"/>
      <c r="BB221" s="329"/>
      <c r="BC221" s="329"/>
      <c r="BD221" s="333"/>
      <c r="BE221" s="329" t="s">
        <v>950</v>
      </c>
      <c r="BF221" s="329"/>
      <c r="BG221" s="329"/>
      <c r="BH221" s="329"/>
      <c r="BI221" s="329"/>
      <c r="BJ221" s="329"/>
      <c r="BK221" s="329"/>
      <c r="BL221" s="228"/>
      <c r="BM221" s="228"/>
      <c r="BN221" s="228"/>
      <c r="BO221" s="228"/>
      <c r="BP221" s="228"/>
      <c r="BQ221" s="228"/>
      <c r="BR221" s="228"/>
      <c r="BS221" s="228"/>
      <c r="BT221" s="228"/>
      <c r="BU221" s="228"/>
      <c r="BV221" s="228"/>
      <c r="BW221" s="228"/>
      <c r="BX221" s="228"/>
      <c r="BY221" s="228"/>
      <c r="BZ221" s="228"/>
      <c r="CA221" s="228"/>
      <c r="CB221" s="228"/>
      <c r="CC221" s="228"/>
      <c r="CD221" s="228"/>
      <c r="CE221" s="228"/>
      <c r="CF221" s="228"/>
    </row>
    <row r="222" spans="1:84" ht="12.75" customHeight="1">
      <c r="A222" s="277" t="s">
        <v>784</v>
      </c>
      <c r="B222" s="277" t="s">
        <v>785</v>
      </c>
      <c r="C222" s="277" t="s">
        <v>764</v>
      </c>
      <c r="D222" s="277" t="s">
        <v>765</v>
      </c>
      <c r="E222" s="330" t="s">
        <v>543</v>
      </c>
      <c r="F222" s="330"/>
      <c r="G222" s="277" t="s">
        <v>544</v>
      </c>
      <c r="H222" s="277" t="s">
        <v>784</v>
      </c>
      <c r="I222" s="277" t="s">
        <v>785</v>
      </c>
      <c r="J222" s="277" t="s">
        <v>764</v>
      </c>
      <c r="K222" s="277" t="s">
        <v>765</v>
      </c>
      <c r="L222" s="330" t="s">
        <v>543</v>
      </c>
      <c r="M222" s="330"/>
      <c r="N222" s="277" t="s">
        <v>544</v>
      </c>
      <c r="O222" s="277" t="s">
        <v>784</v>
      </c>
      <c r="P222" s="277" t="s">
        <v>785</v>
      </c>
      <c r="Q222" s="277" t="s">
        <v>764</v>
      </c>
      <c r="R222" s="277" t="s">
        <v>765</v>
      </c>
      <c r="S222" s="330" t="s">
        <v>543</v>
      </c>
      <c r="T222" s="330"/>
      <c r="U222" s="277" t="s">
        <v>544</v>
      </c>
      <c r="V222" s="277" t="s">
        <v>784</v>
      </c>
      <c r="W222" s="277" t="s">
        <v>785</v>
      </c>
      <c r="X222" s="277" t="s">
        <v>764</v>
      </c>
      <c r="Y222" s="277" t="s">
        <v>765</v>
      </c>
      <c r="Z222" s="330" t="s">
        <v>543</v>
      </c>
      <c r="AA222" s="330"/>
      <c r="AB222" s="277" t="s">
        <v>544</v>
      </c>
      <c r="AC222" s="277" t="s">
        <v>784</v>
      </c>
      <c r="AD222" s="277" t="s">
        <v>785</v>
      </c>
      <c r="AE222" s="277" t="s">
        <v>764</v>
      </c>
      <c r="AF222" s="277" t="s">
        <v>765</v>
      </c>
      <c r="AG222" s="330" t="s">
        <v>543</v>
      </c>
      <c r="AH222" s="330"/>
      <c r="AI222" s="277" t="s">
        <v>544</v>
      </c>
      <c r="AJ222" s="277" t="s">
        <v>784</v>
      </c>
      <c r="AK222" s="277" t="s">
        <v>785</v>
      </c>
      <c r="AL222" s="277" t="s">
        <v>764</v>
      </c>
      <c r="AM222" s="277" t="s">
        <v>765</v>
      </c>
      <c r="AN222" s="330" t="s">
        <v>543</v>
      </c>
      <c r="AO222" s="330"/>
      <c r="AP222" s="277" t="s">
        <v>544</v>
      </c>
      <c r="AQ222" s="277" t="s">
        <v>784</v>
      </c>
      <c r="AR222" s="277" t="s">
        <v>785</v>
      </c>
      <c r="AS222" s="277" t="s">
        <v>764</v>
      </c>
      <c r="AT222" s="277" t="s">
        <v>765</v>
      </c>
      <c r="AU222" s="330" t="s">
        <v>543</v>
      </c>
      <c r="AV222" s="330"/>
      <c r="AW222" s="277" t="s">
        <v>544</v>
      </c>
      <c r="AX222" s="277" t="s">
        <v>784</v>
      </c>
      <c r="AY222" s="277" t="s">
        <v>785</v>
      </c>
      <c r="AZ222" s="277" t="s">
        <v>764</v>
      </c>
      <c r="BA222" s="277" t="s">
        <v>765</v>
      </c>
      <c r="BB222" s="330" t="s">
        <v>543</v>
      </c>
      <c r="BC222" s="330"/>
      <c r="BD222" s="278" t="s">
        <v>544</v>
      </c>
      <c r="BE222" s="277" t="s">
        <v>784</v>
      </c>
      <c r="BF222" s="277" t="s">
        <v>785</v>
      </c>
      <c r="BG222" s="277" t="s">
        <v>764</v>
      </c>
      <c r="BH222" s="277" t="s">
        <v>765</v>
      </c>
      <c r="BI222" s="330" t="s">
        <v>543</v>
      </c>
      <c r="BJ222" s="330"/>
      <c r="BK222" s="277" t="s">
        <v>544</v>
      </c>
      <c r="BL222" s="152"/>
      <c r="BM222" s="152"/>
      <c r="BN222" s="152"/>
      <c r="BO222" s="152"/>
      <c r="BP222" s="229"/>
      <c r="BQ222" s="229"/>
      <c r="BR222" s="152"/>
      <c r="BS222" s="152"/>
      <c r="BT222" s="152"/>
      <c r="BU222" s="152"/>
      <c r="BV222" s="152"/>
      <c r="BW222" s="229"/>
      <c r="BX222" s="229"/>
      <c r="BY222" s="152"/>
      <c r="BZ222" s="152"/>
      <c r="CA222" s="152"/>
      <c r="CB222" s="152"/>
      <c r="CC222" s="152"/>
      <c r="CD222" s="229"/>
      <c r="CE222" s="229"/>
      <c r="CF222" s="152"/>
    </row>
    <row r="223" spans="1:84" ht="12.75" customHeight="1">
      <c r="A223" s="206"/>
      <c r="B223" s="206"/>
      <c r="C223" s="206"/>
      <c r="D223" s="206"/>
      <c r="E223" s="206"/>
      <c r="F223" s="206"/>
      <c r="G223" s="206"/>
      <c r="H223" s="206"/>
      <c r="I223" s="206"/>
      <c r="J223" s="206"/>
      <c r="K223" s="206"/>
      <c r="L223" s="206"/>
      <c r="M223" s="206"/>
      <c r="N223" s="206"/>
      <c r="O223" s="206"/>
      <c r="P223" s="206"/>
      <c r="Q223" s="206"/>
      <c r="R223" s="206"/>
      <c r="S223" s="206"/>
      <c r="T223" s="206"/>
      <c r="U223" s="206"/>
      <c r="V223" s="206"/>
      <c r="W223" s="206"/>
      <c r="X223" s="206"/>
      <c r="Y223" s="206"/>
      <c r="Z223" s="206"/>
      <c r="AA223" s="206"/>
      <c r="AB223" s="206"/>
      <c r="AC223" s="206"/>
      <c r="AD223" s="206"/>
      <c r="AE223" s="206"/>
      <c r="AF223" s="206"/>
      <c r="AG223" s="206"/>
      <c r="AH223" s="206"/>
      <c r="AI223" s="206"/>
      <c r="AJ223" s="206"/>
      <c r="AK223" s="206"/>
      <c r="AL223" s="206"/>
      <c r="AM223" s="206"/>
      <c r="AN223" s="206"/>
      <c r="AO223" s="206"/>
      <c r="AP223" s="206"/>
      <c r="AQ223" s="206"/>
      <c r="AR223" s="206"/>
      <c r="AS223" s="206"/>
      <c r="AT223" s="206"/>
      <c r="AU223" s="206"/>
      <c r="AV223" s="206"/>
      <c r="AW223" s="206"/>
      <c r="AX223" s="206"/>
      <c r="AY223" s="206"/>
      <c r="AZ223" s="206"/>
      <c r="BA223" s="206"/>
      <c r="BB223" s="206"/>
      <c r="BC223" s="206"/>
      <c r="BD223" s="224"/>
      <c r="BE223" s="206"/>
      <c r="BF223" s="206"/>
      <c r="BG223" s="206"/>
      <c r="BH223" s="206"/>
      <c r="BI223" s="206"/>
      <c r="BJ223" s="206"/>
      <c r="BK223" s="206"/>
      <c r="BL223" s="143"/>
      <c r="BM223" s="143"/>
      <c r="BN223" s="143"/>
      <c r="BO223" s="143"/>
      <c r="BP223" s="143"/>
      <c r="BQ223" s="143"/>
      <c r="BR223" s="143"/>
      <c r="BS223" s="143"/>
      <c r="BT223" s="143"/>
      <c r="BU223" s="143"/>
      <c r="BV223" s="143"/>
      <c r="BW223" s="143"/>
      <c r="BX223" s="143"/>
      <c r="BY223" s="143"/>
      <c r="BZ223" s="143"/>
      <c r="CA223" s="143"/>
      <c r="CB223" s="143"/>
      <c r="CC223" s="143"/>
      <c r="CD223" s="143"/>
      <c r="CE223" s="143"/>
      <c r="CF223" s="143"/>
    </row>
    <row r="224" spans="1:84" ht="12.75" customHeight="1">
      <c r="A224" s="133"/>
      <c r="B224" s="133"/>
      <c r="C224" s="143"/>
      <c r="D224" s="209" t="s">
        <v>954</v>
      </c>
      <c r="E224" s="210"/>
      <c r="F224" s="210"/>
      <c r="G224" s="205" t="s">
        <v>955</v>
      </c>
      <c r="H224" s="133"/>
      <c r="I224" s="133"/>
      <c r="J224" s="143"/>
      <c r="K224" s="209" t="s">
        <v>954</v>
      </c>
      <c r="L224" s="210"/>
      <c r="M224" s="210"/>
      <c r="N224" s="205" t="s">
        <v>955</v>
      </c>
      <c r="O224" s="133"/>
      <c r="P224" s="133"/>
      <c r="Q224" s="143"/>
      <c r="R224" s="209" t="s">
        <v>954</v>
      </c>
      <c r="S224" s="210"/>
      <c r="T224" s="210"/>
      <c r="U224" s="205" t="s">
        <v>955</v>
      </c>
      <c r="V224" s="133"/>
      <c r="W224" s="133"/>
      <c r="X224" s="143"/>
      <c r="Y224" s="209" t="s">
        <v>954</v>
      </c>
      <c r="Z224" s="210"/>
      <c r="AA224" s="210"/>
      <c r="AB224" s="205" t="s">
        <v>955</v>
      </c>
      <c r="AC224" s="133"/>
      <c r="AD224" s="133"/>
      <c r="AE224" s="143"/>
      <c r="AF224" s="209" t="s">
        <v>954</v>
      </c>
      <c r="AG224" s="210"/>
      <c r="AH224" s="210"/>
      <c r="AI224" s="205" t="s">
        <v>955</v>
      </c>
      <c r="AJ224" s="133"/>
      <c r="AK224" s="133"/>
      <c r="AL224" s="143"/>
      <c r="AM224" s="209" t="s">
        <v>954</v>
      </c>
      <c r="AN224" s="210"/>
      <c r="AO224" s="210"/>
      <c r="AP224" s="205" t="s">
        <v>955</v>
      </c>
      <c r="AQ224" s="133"/>
      <c r="AR224" s="133"/>
      <c r="AS224" s="143"/>
      <c r="AT224" s="209" t="s">
        <v>954</v>
      </c>
      <c r="AU224" s="210"/>
      <c r="AV224" s="210"/>
      <c r="AW224" s="205" t="s">
        <v>955</v>
      </c>
      <c r="AX224" s="133"/>
      <c r="AY224" s="133"/>
      <c r="AZ224" s="143"/>
      <c r="BA224" s="209" t="s">
        <v>954</v>
      </c>
      <c r="BB224" s="210"/>
      <c r="BC224" s="210"/>
      <c r="BD224" s="205" t="s">
        <v>955</v>
      </c>
      <c r="BE224" s="133"/>
      <c r="BF224" s="133"/>
      <c r="BG224" s="143"/>
      <c r="BH224" s="209" t="s">
        <v>954</v>
      </c>
      <c r="BI224" s="210"/>
      <c r="BJ224" s="210"/>
      <c r="BK224" s="205" t="s">
        <v>955</v>
      </c>
      <c r="BL224" s="143"/>
      <c r="BM224" s="143"/>
      <c r="BN224" s="143"/>
      <c r="BO224" s="225"/>
      <c r="BP224" s="143"/>
      <c r="BQ224" s="143"/>
      <c r="BR224" s="205"/>
      <c r="BS224" s="143"/>
      <c r="BT224" s="143"/>
      <c r="BU224" s="143"/>
      <c r="BV224" s="225"/>
      <c r="BW224" s="143"/>
      <c r="BX224" s="143"/>
      <c r="BY224" s="205"/>
      <c r="BZ224" s="143"/>
      <c r="CA224" s="143"/>
      <c r="CB224" s="143"/>
      <c r="CC224" s="225"/>
      <c r="CD224" s="143"/>
      <c r="CE224" s="143"/>
      <c r="CF224" s="205"/>
    </row>
    <row r="225" spans="1:84" ht="12.75" customHeight="1">
      <c r="A225" s="133"/>
      <c r="B225" s="133"/>
      <c r="C225" s="143"/>
      <c r="D225" s="143"/>
      <c r="E225" s="133"/>
      <c r="F225" s="133"/>
      <c r="G225" s="143"/>
      <c r="H225" s="133"/>
      <c r="I225" s="133"/>
      <c r="J225" s="143"/>
      <c r="K225" s="143"/>
      <c r="L225" s="133"/>
      <c r="M225" s="133"/>
      <c r="N225" s="143"/>
      <c r="O225" s="133"/>
      <c r="P225" s="133"/>
      <c r="Q225" s="143"/>
      <c r="R225" s="143"/>
      <c r="S225" s="133"/>
      <c r="T225" s="133"/>
      <c r="U225" s="143"/>
      <c r="V225" s="133"/>
      <c r="W225" s="133"/>
      <c r="X225" s="143"/>
      <c r="Y225" s="143"/>
      <c r="Z225" s="133"/>
      <c r="AA225" s="133"/>
      <c r="AB225" s="143"/>
      <c r="AC225" s="133"/>
      <c r="AD225" s="133"/>
      <c r="AE225" s="143"/>
      <c r="AF225" s="143"/>
      <c r="AG225" s="133"/>
      <c r="AH225" s="133"/>
      <c r="AI225" s="143"/>
      <c r="AJ225" s="133"/>
      <c r="AK225" s="133"/>
      <c r="AL225" s="143"/>
      <c r="AM225" s="143"/>
      <c r="AN225" s="133"/>
      <c r="AO225" s="133"/>
      <c r="AP225" s="143"/>
      <c r="AQ225" s="133"/>
      <c r="AR225" s="133"/>
      <c r="AS225" s="143"/>
      <c r="AT225" s="143"/>
      <c r="AU225" s="133"/>
      <c r="AV225" s="133"/>
      <c r="AW225" s="143"/>
      <c r="AX225" s="133"/>
      <c r="AY225" s="133"/>
      <c r="AZ225" s="143"/>
      <c r="BA225" s="143"/>
      <c r="BB225" s="133"/>
      <c r="BC225" s="133"/>
      <c r="BD225" s="143"/>
      <c r="BE225" s="133"/>
      <c r="BF225" s="133"/>
      <c r="BG225" s="143"/>
      <c r="BH225" s="143"/>
      <c r="BI225" s="133"/>
      <c r="BJ225" s="133"/>
      <c r="BK225" s="143"/>
      <c r="BL225" s="143"/>
      <c r="BM225" s="143"/>
      <c r="BN225" s="143"/>
      <c r="BO225" s="143"/>
      <c r="BP225" s="143"/>
      <c r="BQ225" s="143"/>
      <c r="BR225" s="143"/>
      <c r="BS225" s="143"/>
      <c r="BT225" s="143"/>
      <c r="BU225" s="143"/>
      <c r="BV225" s="143"/>
      <c r="BW225" s="143"/>
      <c r="BX225" s="143"/>
      <c r="BY225" s="143"/>
      <c r="BZ225" s="226"/>
      <c r="CA225" s="226"/>
      <c r="CB225" s="226"/>
      <c r="CC225" s="226"/>
      <c r="CD225" s="226"/>
      <c r="CE225" s="226"/>
      <c r="CF225" s="226"/>
    </row>
    <row r="226" spans="1:84" ht="12.75" customHeight="1">
      <c r="A226" s="328" t="s">
        <v>941</v>
      </c>
      <c r="B226" s="328"/>
      <c r="C226" s="328"/>
      <c r="D226" s="328"/>
      <c r="E226" s="328"/>
      <c r="F226" s="328"/>
      <c r="G226" s="328"/>
      <c r="H226" s="328" t="s">
        <v>941</v>
      </c>
      <c r="I226" s="328"/>
      <c r="J226" s="328"/>
      <c r="K226" s="328"/>
      <c r="L226" s="328"/>
      <c r="M226" s="328"/>
      <c r="N226" s="328"/>
      <c r="O226" s="328" t="s">
        <v>941</v>
      </c>
      <c r="P226" s="328"/>
      <c r="Q226" s="328"/>
      <c r="R226" s="328"/>
      <c r="S226" s="328"/>
      <c r="T226" s="328"/>
      <c r="U226" s="328"/>
      <c r="V226" s="328" t="s">
        <v>941</v>
      </c>
      <c r="W226" s="328"/>
      <c r="X226" s="328"/>
      <c r="Y226" s="328"/>
      <c r="Z226" s="328"/>
      <c r="AA226" s="328"/>
      <c r="AB226" s="328"/>
      <c r="AC226" s="328" t="s">
        <v>941</v>
      </c>
      <c r="AD226" s="328"/>
      <c r="AE226" s="328"/>
      <c r="AF226" s="328"/>
      <c r="AG226" s="328"/>
      <c r="AH226" s="328"/>
      <c r="AI226" s="328"/>
      <c r="AJ226" s="328" t="s">
        <v>941</v>
      </c>
      <c r="AK226" s="328"/>
      <c r="AL226" s="328"/>
      <c r="AM226" s="328"/>
      <c r="AN226" s="328"/>
      <c r="AO226" s="328"/>
      <c r="AP226" s="328"/>
      <c r="AQ226" s="328" t="s">
        <v>941</v>
      </c>
      <c r="AR226" s="328"/>
      <c r="AS226" s="328"/>
      <c r="AT226" s="328"/>
      <c r="AU226" s="328"/>
      <c r="AV226" s="328"/>
      <c r="AW226" s="328"/>
      <c r="AX226" s="328" t="s">
        <v>941</v>
      </c>
      <c r="AY226" s="328"/>
      <c r="AZ226" s="328"/>
      <c r="BA226" s="328"/>
      <c r="BB226" s="328"/>
      <c r="BC226" s="328"/>
      <c r="BD226" s="328"/>
      <c r="BE226" s="328" t="s">
        <v>941</v>
      </c>
      <c r="BF226" s="328"/>
      <c r="BG226" s="328"/>
      <c r="BH226" s="328"/>
      <c r="BI226" s="328"/>
      <c r="BJ226" s="328"/>
      <c r="BK226" s="328"/>
      <c r="BL226" s="328"/>
      <c r="BM226" s="328"/>
      <c r="BN226" s="328"/>
      <c r="BO226" s="328"/>
      <c r="BP226" s="328"/>
      <c r="BQ226" s="328"/>
      <c r="BR226" s="328"/>
      <c r="BS226" s="328"/>
      <c r="BT226" s="328"/>
      <c r="BU226" s="328"/>
      <c r="BV226" s="328"/>
      <c r="BW226" s="328"/>
      <c r="BX226" s="328"/>
      <c r="BY226" s="328"/>
      <c r="BZ226" s="328"/>
      <c r="CA226" s="328"/>
      <c r="CB226" s="328"/>
      <c r="CC226" s="328"/>
      <c r="CD226" s="328"/>
      <c r="CE226" s="328"/>
      <c r="CF226" s="328"/>
    </row>
    <row r="227" spans="1:84" ht="12.75" customHeight="1">
      <c r="A227" s="329" t="s">
        <v>942</v>
      </c>
      <c r="B227" s="329"/>
      <c r="C227" s="329"/>
      <c r="D227" s="329"/>
      <c r="E227" s="329"/>
      <c r="F227" s="329"/>
      <c r="G227" s="329"/>
      <c r="H227" s="329" t="s">
        <v>943</v>
      </c>
      <c r="I227" s="329"/>
      <c r="J227" s="329"/>
      <c r="K227" s="329"/>
      <c r="L227" s="329"/>
      <c r="M227" s="329"/>
      <c r="N227" s="329"/>
      <c r="O227" s="329" t="s">
        <v>944</v>
      </c>
      <c r="P227" s="329"/>
      <c r="Q227" s="329"/>
      <c r="R227" s="329"/>
      <c r="S227" s="329"/>
      <c r="T227" s="329"/>
      <c r="U227" s="329"/>
      <c r="V227" s="329" t="s">
        <v>945</v>
      </c>
      <c r="W227" s="329"/>
      <c r="X227" s="329"/>
      <c r="Y227" s="329"/>
      <c r="Z227" s="329"/>
      <c r="AA227" s="329"/>
      <c r="AB227" s="329"/>
      <c r="AC227" s="329" t="s">
        <v>946</v>
      </c>
      <c r="AD227" s="329"/>
      <c r="AE227" s="329"/>
      <c r="AF227" s="329"/>
      <c r="AG227" s="329"/>
      <c r="AH227" s="329"/>
      <c r="AI227" s="329"/>
      <c r="AJ227" s="329" t="s">
        <v>947</v>
      </c>
      <c r="AK227" s="329"/>
      <c r="AL227" s="329"/>
      <c r="AM227" s="329"/>
      <c r="AN227" s="329"/>
      <c r="AO227" s="329"/>
      <c r="AP227" s="329"/>
      <c r="AQ227" s="329" t="s">
        <v>948</v>
      </c>
      <c r="AR227" s="329"/>
      <c r="AS227" s="329"/>
      <c r="AT227" s="329"/>
      <c r="AU227" s="329"/>
      <c r="AV227" s="329"/>
      <c r="AW227" s="329"/>
      <c r="AX227" s="329" t="s">
        <v>949</v>
      </c>
      <c r="AY227" s="329"/>
      <c r="AZ227" s="329"/>
      <c r="BA227" s="329"/>
      <c r="BB227" s="329"/>
      <c r="BC227" s="329"/>
      <c r="BD227" s="333"/>
      <c r="BE227" s="329" t="s">
        <v>950</v>
      </c>
      <c r="BF227" s="329"/>
      <c r="BG227" s="329"/>
      <c r="BH227" s="329"/>
      <c r="BI227" s="329"/>
      <c r="BJ227" s="329"/>
      <c r="BK227" s="329"/>
      <c r="BL227" s="228"/>
      <c r="BM227" s="228"/>
      <c r="BN227" s="228"/>
      <c r="BO227" s="228"/>
      <c r="BP227" s="228"/>
      <c r="BQ227" s="228"/>
      <c r="BR227" s="228"/>
      <c r="BS227" s="228"/>
      <c r="BT227" s="228"/>
      <c r="BU227" s="228"/>
      <c r="BV227" s="228"/>
      <c r="BW227" s="228"/>
      <c r="BX227" s="228"/>
      <c r="BY227" s="228"/>
      <c r="BZ227" s="228"/>
      <c r="CA227" s="228"/>
      <c r="CB227" s="228"/>
      <c r="CC227" s="228"/>
      <c r="CD227" s="228"/>
      <c r="CE227" s="228"/>
      <c r="CF227" s="228"/>
    </row>
    <row r="228" spans="1:84" ht="12.75" customHeight="1">
      <c r="A228" s="277" t="s">
        <v>784</v>
      </c>
      <c r="B228" s="277" t="s">
        <v>785</v>
      </c>
      <c r="C228" s="277" t="s">
        <v>764</v>
      </c>
      <c r="D228" s="277" t="s">
        <v>765</v>
      </c>
      <c r="E228" s="330" t="s">
        <v>543</v>
      </c>
      <c r="F228" s="330"/>
      <c r="G228" s="277" t="s">
        <v>544</v>
      </c>
      <c r="H228" s="277" t="s">
        <v>784</v>
      </c>
      <c r="I228" s="277" t="s">
        <v>785</v>
      </c>
      <c r="J228" s="277" t="s">
        <v>764</v>
      </c>
      <c r="K228" s="277" t="s">
        <v>765</v>
      </c>
      <c r="L228" s="330" t="s">
        <v>543</v>
      </c>
      <c r="M228" s="330"/>
      <c r="N228" s="277" t="s">
        <v>544</v>
      </c>
      <c r="O228" s="277" t="s">
        <v>784</v>
      </c>
      <c r="P228" s="277" t="s">
        <v>785</v>
      </c>
      <c r="Q228" s="277" t="s">
        <v>764</v>
      </c>
      <c r="R228" s="277" t="s">
        <v>765</v>
      </c>
      <c r="S228" s="330" t="s">
        <v>543</v>
      </c>
      <c r="T228" s="330"/>
      <c r="U228" s="277" t="s">
        <v>544</v>
      </c>
      <c r="V228" s="277" t="s">
        <v>784</v>
      </c>
      <c r="W228" s="277" t="s">
        <v>785</v>
      </c>
      <c r="X228" s="277" t="s">
        <v>764</v>
      </c>
      <c r="Y228" s="277" t="s">
        <v>765</v>
      </c>
      <c r="Z228" s="330" t="s">
        <v>543</v>
      </c>
      <c r="AA228" s="330"/>
      <c r="AB228" s="277" t="s">
        <v>544</v>
      </c>
      <c r="AC228" s="277" t="s">
        <v>784</v>
      </c>
      <c r="AD228" s="277" t="s">
        <v>785</v>
      </c>
      <c r="AE228" s="277" t="s">
        <v>764</v>
      </c>
      <c r="AF228" s="277" t="s">
        <v>765</v>
      </c>
      <c r="AG228" s="330" t="s">
        <v>543</v>
      </c>
      <c r="AH228" s="330"/>
      <c r="AI228" s="277" t="s">
        <v>544</v>
      </c>
      <c r="AJ228" s="277" t="s">
        <v>784</v>
      </c>
      <c r="AK228" s="277" t="s">
        <v>785</v>
      </c>
      <c r="AL228" s="277" t="s">
        <v>764</v>
      </c>
      <c r="AM228" s="277" t="s">
        <v>765</v>
      </c>
      <c r="AN228" s="330" t="s">
        <v>543</v>
      </c>
      <c r="AO228" s="330"/>
      <c r="AP228" s="277" t="s">
        <v>544</v>
      </c>
      <c r="AQ228" s="277" t="s">
        <v>784</v>
      </c>
      <c r="AR228" s="277" t="s">
        <v>785</v>
      </c>
      <c r="AS228" s="277" t="s">
        <v>764</v>
      </c>
      <c r="AT228" s="277" t="s">
        <v>765</v>
      </c>
      <c r="AU228" s="330" t="s">
        <v>543</v>
      </c>
      <c r="AV228" s="330"/>
      <c r="AW228" s="277" t="s">
        <v>544</v>
      </c>
      <c r="AX228" s="277" t="s">
        <v>784</v>
      </c>
      <c r="AY228" s="277" t="s">
        <v>785</v>
      </c>
      <c r="AZ228" s="277" t="s">
        <v>764</v>
      </c>
      <c r="BA228" s="277" t="s">
        <v>765</v>
      </c>
      <c r="BB228" s="330" t="s">
        <v>543</v>
      </c>
      <c r="BC228" s="330"/>
      <c r="BD228" s="278" t="s">
        <v>544</v>
      </c>
      <c r="BE228" s="277" t="s">
        <v>784</v>
      </c>
      <c r="BF228" s="277" t="s">
        <v>785</v>
      </c>
      <c r="BG228" s="277" t="s">
        <v>764</v>
      </c>
      <c r="BH228" s="277" t="s">
        <v>765</v>
      </c>
      <c r="BI228" s="330" t="s">
        <v>543</v>
      </c>
      <c r="BJ228" s="330"/>
      <c r="BK228" s="277" t="s">
        <v>544</v>
      </c>
      <c r="BL228" s="152"/>
      <c r="BM228" s="152"/>
      <c r="BN228" s="152"/>
      <c r="BO228" s="152"/>
      <c r="BP228" s="229"/>
      <c r="BQ228" s="229"/>
      <c r="BR228" s="152"/>
      <c r="BS228" s="152"/>
      <c r="BT228" s="152"/>
      <c r="BU228" s="152"/>
      <c r="BV228" s="152"/>
      <c r="BW228" s="229"/>
      <c r="BX228" s="229"/>
      <c r="BY228" s="152"/>
      <c r="BZ228" s="152"/>
      <c r="CA228" s="152"/>
      <c r="CB228" s="152"/>
      <c r="CC228" s="152"/>
      <c r="CD228" s="229"/>
      <c r="CE228" s="229"/>
      <c r="CF228" s="152"/>
    </row>
    <row r="229" spans="1:84" ht="12.75" customHeight="1">
      <c r="A229" s="206"/>
      <c r="B229" s="206"/>
      <c r="C229" s="206"/>
      <c r="D229" s="206"/>
      <c r="E229" s="206"/>
      <c r="F229" s="206"/>
      <c r="G229" s="206"/>
      <c r="H229" s="206"/>
      <c r="I229" s="206"/>
      <c r="J229" s="206"/>
      <c r="K229" s="206"/>
      <c r="L229" s="206"/>
      <c r="M229" s="206"/>
      <c r="N229" s="206"/>
      <c r="O229" s="206"/>
      <c r="P229" s="206"/>
      <c r="Q229" s="206"/>
      <c r="R229" s="206"/>
      <c r="S229" s="206"/>
      <c r="T229" s="206"/>
      <c r="U229" s="206"/>
      <c r="V229" s="206"/>
      <c r="W229" s="206"/>
      <c r="X229" s="206"/>
      <c r="Y229" s="206"/>
      <c r="Z229" s="206"/>
      <c r="AA229" s="206"/>
      <c r="AB229" s="206"/>
      <c r="AC229" s="206"/>
      <c r="AD229" s="206"/>
      <c r="AE229" s="206"/>
      <c r="AF229" s="206"/>
      <c r="AG229" s="206"/>
      <c r="AH229" s="206"/>
      <c r="AI229" s="206"/>
      <c r="AJ229" s="206"/>
      <c r="AK229" s="206"/>
      <c r="AL229" s="206"/>
      <c r="AM229" s="206"/>
      <c r="AN229" s="206"/>
      <c r="AO229" s="206"/>
      <c r="AP229" s="206"/>
      <c r="AQ229" s="206"/>
      <c r="AR229" s="206"/>
      <c r="AS229" s="206"/>
      <c r="AT229" s="206"/>
      <c r="AU229" s="206"/>
      <c r="AV229" s="206"/>
      <c r="AW229" s="206"/>
      <c r="AX229" s="206"/>
      <c r="AY229" s="206"/>
      <c r="AZ229" s="206"/>
      <c r="BA229" s="206"/>
      <c r="BB229" s="206"/>
      <c r="BC229" s="206"/>
      <c r="BD229" s="224"/>
      <c r="BE229" s="206"/>
      <c r="BF229" s="206"/>
      <c r="BG229" s="206"/>
      <c r="BH229" s="206"/>
      <c r="BI229" s="206"/>
      <c r="BJ229" s="206"/>
      <c r="BK229" s="206"/>
      <c r="BL229" s="143"/>
      <c r="BM229" s="143"/>
      <c r="BN229" s="143"/>
      <c r="BO229" s="143"/>
      <c r="BP229" s="143"/>
      <c r="BQ229" s="143"/>
      <c r="BR229" s="143"/>
      <c r="BS229" s="143"/>
      <c r="BT229" s="143"/>
      <c r="BU229" s="143"/>
      <c r="BV229" s="143"/>
      <c r="BW229" s="143"/>
      <c r="BX229" s="143"/>
      <c r="BY229" s="143"/>
      <c r="BZ229" s="143"/>
      <c r="CA229" s="143"/>
      <c r="CB229" s="143"/>
      <c r="CC229" s="143"/>
      <c r="CD229" s="143"/>
      <c r="CE229" s="143"/>
      <c r="CF229" s="143"/>
    </row>
    <row r="230" spans="1:84" ht="12.75" customHeight="1">
      <c r="A230" s="133"/>
      <c r="B230" s="133"/>
      <c r="C230" s="143"/>
      <c r="D230" s="209" t="s">
        <v>954</v>
      </c>
      <c r="E230" s="210"/>
      <c r="F230" s="210"/>
      <c r="G230" s="205" t="s">
        <v>955</v>
      </c>
      <c r="H230" s="133"/>
      <c r="I230" s="133"/>
      <c r="J230" s="143"/>
      <c r="K230" s="209" t="s">
        <v>954</v>
      </c>
      <c r="L230" s="210"/>
      <c r="M230" s="210"/>
      <c r="N230" s="205" t="s">
        <v>955</v>
      </c>
      <c r="O230" s="133"/>
      <c r="P230" s="133"/>
      <c r="Q230" s="143"/>
      <c r="R230" s="209" t="s">
        <v>954</v>
      </c>
      <c r="S230" s="210"/>
      <c r="T230" s="210"/>
      <c r="U230" s="205" t="s">
        <v>955</v>
      </c>
      <c r="V230" s="133"/>
      <c r="W230" s="133"/>
      <c r="X230" s="143"/>
      <c r="Y230" s="209" t="s">
        <v>954</v>
      </c>
      <c r="Z230" s="210"/>
      <c r="AA230" s="210"/>
      <c r="AB230" s="205" t="s">
        <v>955</v>
      </c>
      <c r="AC230" s="133"/>
      <c r="AD230" s="133"/>
      <c r="AE230" s="143"/>
      <c r="AF230" s="209" t="s">
        <v>954</v>
      </c>
      <c r="AG230" s="210"/>
      <c r="AH230" s="210"/>
      <c r="AI230" s="205" t="s">
        <v>955</v>
      </c>
      <c r="AJ230" s="133"/>
      <c r="AK230" s="133"/>
      <c r="AL230" s="143"/>
      <c r="AM230" s="209" t="s">
        <v>954</v>
      </c>
      <c r="AN230" s="210"/>
      <c r="AO230" s="210"/>
      <c r="AP230" s="205" t="s">
        <v>955</v>
      </c>
      <c r="AQ230" s="133"/>
      <c r="AR230" s="133"/>
      <c r="AS230" s="143"/>
      <c r="AT230" s="209" t="s">
        <v>954</v>
      </c>
      <c r="AU230" s="210"/>
      <c r="AV230" s="210"/>
      <c r="AW230" s="205" t="s">
        <v>955</v>
      </c>
      <c r="AX230" s="133"/>
      <c r="AY230" s="133"/>
      <c r="AZ230" s="143"/>
      <c r="BA230" s="209" t="s">
        <v>954</v>
      </c>
      <c r="BB230" s="210"/>
      <c r="BC230" s="210"/>
      <c r="BD230" s="205" t="s">
        <v>955</v>
      </c>
      <c r="BE230" s="133"/>
      <c r="BF230" s="133"/>
      <c r="BG230" s="143"/>
      <c r="BH230" s="209" t="s">
        <v>954</v>
      </c>
      <c r="BI230" s="210"/>
      <c r="BJ230" s="210"/>
      <c r="BK230" s="205" t="s">
        <v>955</v>
      </c>
      <c r="BL230" s="143"/>
      <c r="BM230" s="143"/>
      <c r="BN230" s="143"/>
      <c r="BO230" s="225"/>
      <c r="BP230" s="143"/>
      <c r="BQ230" s="143"/>
      <c r="BR230" s="205"/>
      <c r="BS230" s="143"/>
      <c r="BT230" s="143"/>
      <c r="BU230" s="143"/>
      <c r="BV230" s="225"/>
      <c r="BW230" s="143"/>
      <c r="BX230" s="143"/>
      <c r="BY230" s="205"/>
      <c r="BZ230" s="143"/>
      <c r="CA230" s="143"/>
      <c r="CB230" s="143"/>
      <c r="CC230" s="225"/>
      <c r="CD230" s="143"/>
      <c r="CE230" s="143"/>
      <c r="CF230" s="205"/>
    </row>
    <row r="231" spans="1:84" ht="12.75" customHeight="1">
      <c r="A231" s="133"/>
      <c r="B231" s="133"/>
      <c r="C231" s="143"/>
      <c r="D231" s="143"/>
      <c r="E231" s="133"/>
      <c r="F231" s="133"/>
      <c r="G231" s="143"/>
      <c r="H231" s="133"/>
      <c r="I231" s="133"/>
      <c r="J231" s="143"/>
      <c r="K231" s="143"/>
      <c r="L231" s="133"/>
      <c r="M231" s="133"/>
      <c r="N231" s="143"/>
      <c r="O231" s="133"/>
      <c r="P231" s="133"/>
      <c r="Q231" s="143"/>
      <c r="R231" s="143"/>
      <c r="S231" s="133"/>
      <c r="T231" s="133"/>
      <c r="U231" s="143"/>
      <c r="V231" s="133"/>
      <c r="W231" s="133"/>
      <c r="X231" s="143"/>
      <c r="Y231" s="143"/>
      <c r="Z231" s="133"/>
      <c r="AA231" s="133"/>
      <c r="AB231" s="143"/>
      <c r="AC231" s="133"/>
      <c r="AD231" s="133"/>
      <c r="AE231" s="143"/>
      <c r="AF231" s="143"/>
      <c r="AG231" s="133"/>
      <c r="AH231" s="133"/>
      <c r="AI231" s="143"/>
      <c r="AJ231" s="133"/>
      <c r="AK231" s="133"/>
      <c r="AL231" s="143"/>
      <c r="AM231" s="143"/>
      <c r="AN231" s="133"/>
      <c r="AO231" s="133"/>
      <c r="AP231" s="143"/>
      <c r="AQ231" s="133"/>
      <c r="AR231" s="133"/>
      <c r="AS231" s="143"/>
      <c r="AT231" s="143"/>
      <c r="AU231" s="133"/>
      <c r="AV231" s="133"/>
      <c r="AW231" s="143"/>
      <c r="AX231" s="133"/>
      <c r="AY231" s="133"/>
      <c r="AZ231" s="143"/>
      <c r="BA231" s="143"/>
      <c r="BB231" s="133"/>
      <c r="BC231" s="133"/>
      <c r="BD231" s="143"/>
      <c r="BE231" s="133"/>
      <c r="BF231" s="133"/>
      <c r="BG231" s="143"/>
      <c r="BH231" s="143"/>
      <c r="BI231" s="133"/>
      <c r="BJ231" s="133"/>
      <c r="BK231" s="143"/>
      <c r="BL231" s="143"/>
      <c r="BM231" s="143"/>
      <c r="BN231" s="143"/>
      <c r="BO231" s="143"/>
      <c r="BP231" s="143"/>
      <c r="BQ231" s="143"/>
      <c r="BR231" s="143"/>
      <c r="BS231" s="143"/>
      <c r="BT231" s="143"/>
      <c r="BU231" s="143"/>
      <c r="BV231" s="143"/>
      <c r="BW231" s="143"/>
      <c r="BX231" s="143"/>
      <c r="BY231" s="143"/>
      <c r="BZ231" s="226"/>
      <c r="CA231" s="226"/>
      <c r="CB231" s="226"/>
      <c r="CC231" s="226"/>
      <c r="CD231" s="226"/>
      <c r="CE231" s="226"/>
      <c r="CF231" s="226"/>
    </row>
    <row r="232" spans="1:84" ht="12.75" customHeight="1">
      <c r="A232" s="328" t="s">
        <v>941</v>
      </c>
      <c r="B232" s="328"/>
      <c r="C232" s="328"/>
      <c r="D232" s="328"/>
      <c r="E232" s="328"/>
      <c r="F232" s="328"/>
      <c r="G232" s="328"/>
      <c r="H232" s="328" t="s">
        <v>941</v>
      </c>
      <c r="I232" s="328"/>
      <c r="J232" s="328"/>
      <c r="K232" s="328"/>
      <c r="L232" s="328"/>
      <c r="M232" s="328"/>
      <c r="N232" s="328"/>
      <c r="O232" s="328" t="s">
        <v>941</v>
      </c>
      <c r="P232" s="328"/>
      <c r="Q232" s="328"/>
      <c r="R232" s="328"/>
      <c r="S232" s="328"/>
      <c r="T232" s="328"/>
      <c r="U232" s="328"/>
      <c r="V232" s="328" t="s">
        <v>941</v>
      </c>
      <c r="W232" s="328"/>
      <c r="X232" s="328"/>
      <c r="Y232" s="328"/>
      <c r="Z232" s="328"/>
      <c r="AA232" s="328"/>
      <c r="AB232" s="328"/>
      <c r="AC232" s="328" t="s">
        <v>941</v>
      </c>
      <c r="AD232" s="328"/>
      <c r="AE232" s="328"/>
      <c r="AF232" s="328"/>
      <c r="AG232" s="328"/>
      <c r="AH232" s="328"/>
      <c r="AI232" s="328"/>
      <c r="AJ232" s="328" t="s">
        <v>941</v>
      </c>
      <c r="AK232" s="328"/>
      <c r="AL232" s="328"/>
      <c r="AM232" s="328"/>
      <c r="AN232" s="328"/>
      <c r="AO232" s="328"/>
      <c r="AP232" s="328"/>
      <c r="AQ232" s="328" t="s">
        <v>941</v>
      </c>
      <c r="AR232" s="328"/>
      <c r="AS232" s="328"/>
      <c r="AT232" s="328"/>
      <c r="AU232" s="328"/>
      <c r="AV232" s="328"/>
      <c r="AW232" s="328"/>
      <c r="AX232" s="328" t="s">
        <v>941</v>
      </c>
      <c r="AY232" s="328"/>
      <c r="AZ232" s="328"/>
      <c r="BA232" s="328"/>
      <c r="BB232" s="328"/>
      <c r="BC232" s="328"/>
      <c r="BD232" s="328"/>
      <c r="BE232" s="328" t="s">
        <v>941</v>
      </c>
      <c r="BF232" s="328"/>
      <c r="BG232" s="328"/>
      <c r="BH232" s="328"/>
      <c r="BI232" s="328"/>
      <c r="BJ232" s="328"/>
      <c r="BK232" s="328"/>
      <c r="BL232" s="328"/>
      <c r="BM232" s="328"/>
      <c r="BN232" s="328"/>
      <c r="BO232" s="328"/>
      <c r="BP232" s="328"/>
      <c r="BQ232" s="328"/>
      <c r="BR232" s="328"/>
      <c r="BS232" s="328"/>
      <c r="BT232" s="328"/>
      <c r="BU232" s="328"/>
      <c r="BV232" s="328"/>
      <c r="BW232" s="328"/>
      <c r="BX232" s="328"/>
      <c r="BY232" s="328"/>
      <c r="BZ232" s="328"/>
      <c r="CA232" s="328"/>
      <c r="CB232" s="328"/>
      <c r="CC232" s="328"/>
      <c r="CD232" s="328"/>
      <c r="CE232" s="328"/>
      <c r="CF232" s="328"/>
    </row>
    <row r="233" spans="1:84" ht="12.75" customHeight="1">
      <c r="A233" s="329" t="s">
        <v>942</v>
      </c>
      <c r="B233" s="329"/>
      <c r="C233" s="329"/>
      <c r="D233" s="329"/>
      <c r="E233" s="329"/>
      <c r="F233" s="329"/>
      <c r="G233" s="329"/>
      <c r="H233" s="329" t="s">
        <v>943</v>
      </c>
      <c r="I233" s="329"/>
      <c r="J233" s="329"/>
      <c r="K233" s="329"/>
      <c r="L233" s="329"/>
      <c r="M233" s="329"/>
      <c r="N233" s="329"/>
      <c r="O233" s="329" t="s">
        <v>944</v>
      </c>
      <c r="P233" s="329"/>
      <c r="Q233" s="329"/>
      <c r="R233" s="329"/>
      <c r="S233" s="329"/>
      <c r="T233" s="329"/>
      <c r="U233" s="329"/>
      <c r="V233" s="329" t="s">
        <v>945</v>
      </c>
      <c r="W233" s="329"/>
      <c r="X233" s="329"/>
      <c r="Y233" s="329"/>
      <c r="Z233" s="329"/>
      <c r="AA233" s="329"/>
      <c r="AB233" s="329"/>
      <c r="AC233" s="329" t="s">
        <v>946</v>
      </c>
      <c r="AD233" s="329"/>
      <c r="AE233" s="329"/>
      <c r="AF233" s="329"/>
      <c r="AG233" s="329"/>
      <c r="AH233" s="329"/>
      <c r="AI233" s="329"/>
      <c r="AJ233" s="329" t="s">
        <v>947</v>
      </c>
      <c r="AK233" s="329"/>
      <c r="AL233" s="329"/>
      <c r="AM233" s="329"/>
      <c r="AN233" s="329"/>
      <c r="AO233" s="329"/>
      <c r="AP233" s="329"/>
      <c r="AQ233" s="329" t="s">
        <v>948</v>
      </c>
      <c r="AR233" s="329"/>
      <c r="AS233" s="329"/>
      <c r="AT233" s="329"/>
      <c r="AU233" s="329"/>
      <c r="AV233" s="329"/>
      <c r="AW233" s="329"/>
      <c r="AX233" s="329" t="s">
        <v>949</v>
      </c>
      <c r="AY233" s="329"/>
      <c r="AZ233" s="329"/>
      <c r="BA233" s="329"/>
      <c r="BB233" s="329"/>
      <c r="BC233" s="329"/>
      <c r="BD233" s="333"/>
      <c r="BE233" s="329" t="s">
        <v>950</v>
      </c>
      <c r="BF233" s="329"/>
      <c r="BG233" s="329"/>
      <c r="BH233" s="329"/>
      <c r="BI233" s="329"/>
      <c r="BJ233" s="329"/>
      <c r="BK233" s="329"/>
      <c r="BL233" s="228"/>
      <c r="BM233" s="228"/>
      <c r="BN233" s="228"/>
      <c r="BO233" s="228"/>
      <c r="BP233" s="228"/>
      <c r="BQ233" s="228"/>
      <c r="BR233" s="228"/>
      <c r="BS233" s="228"/>
      <c r="BT233" s="228"/>
      <c r="BU233" s="228"/>
      <c r="BV233" s="228"/>
      <c r="BW233" s="228"/>
      <c r="BX233" s="228"/>
      <c r="BY233" s="228"/>
      <c r="BZ233" s="228"/>
      <c r="CA233" s="228"/>
      <c r="CB233" s="228"/>
      <c r="CC233" s="228"/>
      <c r="CD233" s="228"/>
      <c r="CE233" s="228"/>
      <c r="CF233" s="228"/>
    </row>
    <row r="234" spans="1:84" ht="12.75" customHeight="1">
      <c r="A234" s="277" t="s">
        <v>784</v>
      </c>
      <c r="B234" s="277" t="s">
        <v>785</v>
      </c>
      <c r="C234" s="277" t="s">
        <v>764</v>
      </c>
      <c r="D234" s="277" t="s">
        <v>765</v>
      </c>
      <c r="E234" s="330" t="s">
        <v>543</v>
      </c>
      <c r="F234" s="330"/>
      <c r="G234" s="277" t="s">
        <v>544</v>
      </c>
      <c r="H234" s="277" t="s">
        <v>784</v>
      </c>
      <c r="I234" s="277" t="s">
        <v>785</v>
      </c>
      <c r="J234" s="277" t="s">
        <v>764</v>
      </c>
      <c r="K234" s="277" t="s">
        <v>765</v>
      </c>
      <c r="L234" s="330" t="s">
        <v>543</v>
      </c>
      <c r="M234" s="330"/>
      <c r="N234" s="277" t="s">
        <v>544</v>
      </c>
      <c r="O234" s="277" t="s">
        <v>784</v>
      </c>
      <c r="P234" s="277" t="s">
        <v>785</v>
      </c>
      <c r="Q234" s="277" t="s">
        <v>764</v>
      </c>
      <c r="R234" s="277" t="s">
        <v>765</v>
      </c>
      <c r="S234" s="330" t="s">
        <v>543</v>
      </c>
      <c r="T234" s="330"/>
      <c r="U234" s="277" t="s">
        <v>544</v>
      </c>
      <c r="V234" s="277" t="s">
        <v>784</v>
      </c>
      <c r="W234" s="277" t="s">
        <v>785</v>
      </c>
      <c r="X234" s="277" t="s">
        <v>764</v>
      </c>
      <c r="Y234" s="277" t="s">
        <v>765</v>
      </c>
      <c r="Z234" s="330" t="s">
        <v>543</v>
      </c>
      <c r="AA234" s="330"/>
      <c r="AB234" s="277" t="s">
        <v>544</v>
      </c>
      <c r="AC234" s="277" t="s">
        <v>784</v>
      </c>
      <c r="AD234" s="277" t="s">
        <v>785</v>
      </c>
      <c r="AE234" s="277" t="s">
        <v>764</v>
      </c>
      <c r="AF234" s="277" t="s">
        <v>765</v>
      </c>
      <c r="AG234" s="330" t="s">
        <v>543</v>
      </c>
      <c r="AH234" s="330"/>
      <c r="AI234" s="277" t="s">
        <v>544</v>
      </c>
      <c r="AJ234" s="277" t="s">
        <v>784</v>
      </c>
      <c r="AK234" s="277" t="s">
        <v>785</v>
      </c>
      <c r="AL234" s="277" t="s">
        <v>764</v>
      </c>
      <c r="AM234" s="277" t="s">
        <v>765</v>
      </c>
      <c r="AN234" s="330" t="s">
        <v>543</v>
      </c>
      <c r="AO234" s="330"/>
      <c r="AP234" s="277" t="s">
        <v>544</v>
      </c>
      <c r="AQ234" s="277" t="s">
        <v>784</v>
      </c>
      <c r="AR234" s="277" t="s">
        <v>785</v>
      </c>
      <c r="AS234" s="277" t="s">
        <v>764</v>
      </c>
      <c r="AT234" s="277" t="s">
        <v>765</v>
      </c>
      <c r="AU234" s="330" t="s">
        <v>543</v>
      </c>
      <c r="AV234" s="330"/>
      <c r="AW234" s="277" t="s">
        <v>544</v>
      </c>
      <c r="AX234" s="277" t="s">
        <v>784</v>
      </c>
      <c r="AY234" s="277" t="s">
        <v>785</v>
      </c>
      <c r="AZ234" s="277" t="s">
        <v>764</v>
      </c>
      <c r="BA234" s="277" t="s">
        <v>765</v>
      </c>
      <c r="BB234" s="330" t="s">
        <v>543</v>
      </c>
      <c r="BC234" s="330"/>
      <c r="BD234" s="278" t="s">
        <v>544</v>
      </c>
      <c r="BE234" s="277" t="s">
        <v>784</v>
      </c>
      <c r="BF234" s="277" t="s">
        <v>785</v>
      </c>
      <c r="BG234" s="277" t="s">
        <v>764</v>
      </c>
      <c r="BH234" s="277" t="s">
        <v>765</v>
      </c>
      <c r="BI234" s="330" t="s">
        <v>543</v>
      </c>
      <c r="BJ234" s="330"/>
      <c r="BK234" s="277" t="s">
        <v>544</v>
      </c>
      <c r="BL234" s="152"/>
      <c r="BM234" s="152"/>
      <c r="BN234" s="152"/>
      <c r="BO234" s="152"/>
      <c r="BP234" s="229"/>
      <c r="BQ234" s="229"/>
      <c r="BR234" s="152"/>
      <c r="BS234" s="152"/>
      <c r="BT234" s="152"/>
      <c r="BU234" s="152"/>
      <c r="BV234" s="152"/>
      <c r="BW234" s="229"/>
      <c r="BX234" s="229"/>
      <c r="BY234" s="152"/>
      <c r="BZ234" s="152"/>
      <c r="CA234" s="152"/>
      <c r="CB234" s="152"/>
      <c r="CC234" s="152"/>
      <c r="CD234" s="229"/>
      <c r="CE234" s="229"/>
      <c r="CF234" s="152"/>
    </row>
    <row r="235" spans="1:84" ht="12.75" customHeight="1">
      <c r="A235" s="206"/>
      <c r="B235" s="206"/>
      <c r="C235" s="206"/>
      <c r="D235" s="206"/>
      <c r="E235" s="206"/>
      <c r="F235" s="206"/>
      <c r="G235" s="206"/>
      <c r="H235" s="206"/>
      <c r="I235" s="206"/>
      <c r="J235" s="206"/>
      <c r="K235" s="206"/>
      <c r="L235" s="206"/>
      <c r="M235" s="206"/>
      <c r="N235" s="206"/>
      <c r="O235" s="206"/>
      <c r="P235" s="206"/>
      <c r="Q235" s="206"/>
      <c r="R235" s="206"/>
      <c r="S235" s="206"/>
      <c r="T235" s="206"/>
      <c r="U235" s="206"/>
      <c r="V235" s="206"/>
      <c r="W235" s="206"/>
      <c r="X235" s="206"/>
      <c r="Y235" s="206"/>
      <c r="Z235" s="206"/>
      <c r="AA235" s="206"/>
      <c r="AB235" s="206"/>
      <c r="AC235" s="206"/>
      <c r="AD235" s="206"/>
      <c r="AE235" s="206"/>
      <c r="AF235" s="206"/>
      <c r="AG235" s="206"/>
      <c r="AH235" s="206"/>
      <c r="AI235" s="206"/>
      <c r="AJ235" s="206"/>
      <c r="AK235" s="206"/>
      <c r="AL235" s="206"/>
      <c r="AM235" s="206"/>
      <c r="AN235" s="206"/>
      <c r="AO235" s="206"/>
      <c r="AP235" s="206"/>
      <c r="AQ235" s="206"/>
      <c r="AR235" s="206"/>
      <c r="AS235" s="206"/>
      <c r="AT235" s="206"/>
      <c r="AU235" s="206"/>
      <c r="AV235" s="206"/>
      <c r="AW235" s="206"/>
      <c r="AX235" s="206"/>
      <c r="AY235" s="206"/>
      <c r="AZ235" s="206"/>
      <c r="BA235" s="206"/>
      <c r="BB235" s="206"/>
      <c r="BC235" s="206"/>
      <c r="BD235" s="224"/>
      <c r="BE235" s="206"/>
      <c r="BF235" s="206"/>
      <c r="BG235" s="206"/>
      <c r="BH235" s="206"/>
      <c r="BI235" s="206"/>
      <c r="BJ235" s="206"/>
      <c r="BK235" s="206"/>
      <c r="BL235" s="143"/>
      <c r="BM235" s="143"/>
      <c r="BN235" s="143"/>
      <c r="BO235" s="143"/>
      <c r="BP235" s="143"/>
      <c r="BQ235" s="143"/>
      <c r="BR235" s="143"/>
      <c r="BS235" s="143"/>
      <c r="BT235" s="143"/>
      <c r="BU235" s="143"/>
      <c r="BV235" s="143"/>
      <c r="BW235" s="143"/>
      <c r="BX235" s="143"/>
      <c r="BY235" s="143"/>
      <c r="BZ235" s="143"/>
      <c r="CA235" s="143"/>
      <c r="CB235" s="143"/>
      <c r="CC235" s="143"/>
      <c r="CD235" s="143"/>
      <c r="CE235" s="143"/>
      <c r="CF235" s="143"/>
    </row>
    <row r="236" spans="1:84" ht="12.75" customHeight="1">
      <c r="A236" s="133"/>
      <c r="B236" s="133"/>
      <c r="C236" s="143"/>
      <c r="D236" s="209" t="s">
        <v>954</v>
      </c>
      <c r="E236" s="210"/>
      <c r="F236" s="210"/>
      <c r="G236" s="205" t="s">
        <v>955</v>
      </c>
      <c r="H236" s="133"/>
      <c r="I236" s="133"/>
      <c r="J236" s="143"/>
      <c r="K236" s="209" t="s">
        <v>954</v>
      </c>
      <c r="L236" s="210"/>
      <c r="M236" s="210"/>
      <c r="N236" s="205" t="s">
        <v>955</v>
      </c>
      <c r="O236" s="133"/>
      <c r="P236" s="133"/>
      <c r="Q236" s="143"/>
      <c r="R236" s="209" t="s">
        <v>954</v>
      </c>
      <c r="S236" s="210"/>
      <c r="T236" s="210"/>
      <c r="U236" s="205" t="s">
        <v>955</v>
      </c>
      <c r="V236" s="133"/>
      <c r="W236" s="133"/>
      <c r="X236" s="143"/>
      <c r="Y236" s="209" t="s">
        <v>954</v>
      </c>
      <c r="Z236" s="210"/>
      <c r="AA236" s="210"/>
      <c r="AB236" s="205" t="s">
        <v>955</v>
      </c>
      <c r="AC236" s="133"/>
      <c r="AD236" s="133"/>
      <c r="AE236" s="143"/>
      <c r="AF236" s="209" t="s">
        <v>954</v>
      </c>
      <c r="AG236" s="210"/>
      <c r="AH236" s="210"/>
      <c r="AI236" s="205" t="s">
        <v>955</v>
      </c>
      <c r="AJ236" s="133"/>
      <c r="AK236" s="133"/>
      <c r="AL236" s="143"/>
      <c r="AM236" s="209" t="s">
        <v>954</v>
      </c>
      <c r="AN236" s="210"/>
      <c r="AO236" s="210"/>
      <c r="AP236" s="205" t="s">
        <v>955</v>
      </c>
      <c r="AQ236" s="133"/>
      <c r="AR236" s="133"/>
      <c r="AS236" s="143"/>
      <c r="AT236" s="209" t="s">
        <v>954</v>
      </c>
      <c r="AU236" s="210"/>
      <c r="AV236" s="210"/>
      <c r="AW236" s="205" t="s">
        <v>955</v>
      </c>
      <c r="AX236" s="133"/>
      <c r="AY236" s="133"/>
      <c r="AZ236" s="143"/>
      <c r="BA236" s="209" t="s">
        <v>954</v>
      </c>
      <c r="BB236" s="210"/>
      <c r="BC236" s="210"/>
      <c r="BD236" s="205" t="s">
        <v>955</v>
      </c>
      <c r="BE236" s="133"/>
      <c r="BF236" s="133"/>
      <c r="BG236" s="143"/>
      <c r="BH236" s="209" t="s">
        <v>954</v>
      </c>
      <c r="BI236" s="210"/>
      <c r="BJ236" s="210"/>
      <c r="BK236" s="205" t="s">
        <v>955</v>
      </c>
      <c r="BL236" s="143"/>
      <c r="BM236" s="143"/>
      <c r="BN236" s="143"/>
      <c r="BO236" s="225"/>
      <c r="BP236" s="143"/>
      <c r="BQ236" s="143"/>
      <c r="BR236" s="205"/>
      <c r="BS236" s="143"/>
      <c r="BT236" s="143"/>
      <c r="BU236" s="143"/>
      <c r="BV236" s="225"/>
      <c r="BW236" s="143"/>
      <c r="BX236" s="143"/>
      <c r="BY236" s="205"/>
      <c r="BZ236" s="143"/>
      <c r="CA236" s="143"/>
      <c r="CB236" s="143"/>
      <c r="CC236" s="225"/>
      <c r="CD236" s="143"/>
      <c r="CE236" s="143"/>
      <c r="CF236" s="205"/>
    </row>
    <row r="237" spans="1:84" ht="12.75" customHeight="1">
      <c r="A237" s="133"/>
      <c r="B237" s="133"/>
      <c r="C237" s="143"/>
      <c r="D237" s="143"/>
      <c r="E237" s="133"/>
      <c r="F237" s="133"/>
      <c r="G237" s="143"/>
      <c r="H237" s="133"/>
      <c r="I237" s="133"/>
      <c r="J237" s="143"/>
      <c r="K237" s="143"/>
      <c r="L237" s="133"/>
      <c r="M237" s="133"/>
      <c r="N237" s="143"/>
      <c r="O237" s="133"/>
      <c r="P237" s="133"/>
      <c r="Q237" s="143"/>
      <c r="R237" s="143"/>
      <c r="S237" s="133"/>
      <c r="T237" s="133"/>
      <c r="U237" s="143"/>
      <c r="V237" s="133"/>
      <c r="W237" s="133"/>
      <c r="X237" s="143"/>
      <c r="Y237" s="143"/>
      <c r="Z237" s="133"/>
      <c r="AA237" s="133"/>
      <c r="AB237" s="143"/>
      <c r="AC237" s="133"/>
      <c r="AD237" s="133"/>
      <c r="AE237" s="143"/>
      <c r="AF237" s="143"/>
      <c r="AG237" s="133"/>
      <c r="AH237" s="133"/>
      <c r="AI237" s="143"/>
      <c r="AJ237" s="133"/>
      <c r="AK237" s="133"/>
      <c r="AL237" s="143"/>
      <c r="AM237" s="143"/>
      <c r="AN237" s="133"/>
      <c r="AO237" s="133"/>
      <c r="AP237" s="143"/>
      <c r="AQ237" s="133"/>
      <c r="AR237" s="133"/>
      <c r="AS237" s="143"/>
      <c r="AT237" s="143"/>
      <c r="AU237" s="133"/>
      <c r="AV237" s="133"/>
      <c r="AW237" s="143"/>
      <c r="AX237" s="133"/>
      <c r="AY237" s="133"/>
      <c r="AZ237" s="143"/>
      <c r="BA237" s="143"/>
      <c r="BB237" s="133"/>
      <c r="BC237" s="133"/>
      <c r="BD237" s="143"/>
      <c r="BE237" s="133"/>
      <c r="BF237" s="133"/>
      <c r="BG237" s="143"/>
      <c r="BH237" s="143"/>
      <c r="BI237" s="133"/>
      <c r="BJ237" s="133"/>
      <c r="BK237" s="143"/>
      <c r="BL237" s="143"/>
      <c r="BM237" s="143"/>
      <c r="BN237" s="143"/>
      <c r="BO237" s="143"/>
      <c r="BP237" s="143"/>
      <c r="BQ237" s="143"/>
      <c r="BR237" s="143"/>
      <c r="BS237" s="143"/>
      <c r="BT237" s="143"/>
      <c r="BU237" s="143"/>
      <c r="BV237" s="143"/>
      <c r="BW237" s="143"/>
      <c r="BX237" s="143"/>
      <c r="BY237" s="143"/>
      <c r="BZ237" s="226"/>
      <c r="CA237" s="226"/>
      <c r="CB237" s="226"/>
      <c r="CC237" s="226"/>
      <c r="CD237" s="226"/>
      <c r="CE237" s="226"/>
      <c r="CF237" s="226"/>
    </row>
    <row r="238" spans="1:84" ht="12.75" customHeight="1">
      <c r="A238" s="328" t="s">
        <v>941</v>
      </c>
      <c r="B238" s="328"/>
      <c r="C238" s="328"/>
      <c r="D238" s="328"/>
      <c r="E238" s="328"/>
      <c r="F238" s="328"/>
      <c r="G238" s="328"/>
      <c r="H238" s="328" t="s">
        <v>941</v>
      </c>
      <c r="I238" s="328"/>
      <c r="J238" s="328"/>
      <c r="K238" s="328"/>
      <c r="L238" s="328"/>
      <c r="M238" s="328"/>
      <c r="N238" s="328"/>
      <c r="O238" s="328" t="s">
        <v>941</v>
      </c>
      <c r="P238" s="328"/>
      <c r="Q238" s="328"/>
      <c r="R238" s="328"/>
      <c r="S238" s="328"/>
      <c r="T238" s="328"/>
      <c r="U238" s="328"/>
      <c r="V238" s="328" t="s">
        <v>941</v>
      </c>
      <c r="W238" s="328"/>
      <c r="X238" s="328"/>
      <c r="Y238" s="328"/>
      <c r="Z238" s="328"/>
      <c r="AA238" s="328"/>
      <c r="AB238" s="328"/>
      <c r="AC238" s="328" t="s">
        <v>941</v>
      </c>
      <c r="AD238" s="328"/>
      <c r="AE238" s="328"/>
      <c r="AF238" s="328"/>
      <c r="AG238" s="328"/>
      <c r="AH238" s="328"/>
      <c r="AI238" s="328"/>
      <c r="AJ238" s="328" t="s">
        <v>941</v>
      </c>
      <c r="AK238" s="328"/>
      <c r="AL238" s="328"/>
      <c r="AM238" s="328"/>
      <c r="AN238" s="328"/>
      <c r="AO238" s="328"/>
      <c r="AP238" s="328"/>
      <c r="AQ238" s="328" t="s">
        <v>941</v>
      </c>
      <c r="AR238" s="328"/>
      <c r="AS238" s="328"/>
      <c r="AT238" s="328"/>
      <c r="AU238" s="328"/>
      <c r="AV238" s="328"/>
      <c r="AW238" s="328"/>
      <c r="AX238" s="328" t="s">
        <v>941</v>
      </c>
      <c r="AY238" s="328"/>
      <c r="AZ238" s="328"/>
      <c r="BA238" s="328"/>
      <c r="BB238" s="328"/>
      <c r="BC238" s="328"/>
      <c r="BD238" s="328"/>
      <c r="BE238" s="328" t="s">
        <v>941</v>
      </c>
      <c r="BF238" s="328"/>
      <c r="BG238" s="328"/>
      <c r="BH238" s="328"/>
      <c r="BI238" s="328"/>
      <c r="BJ238" s="328"/>
      <c r="BK238" s="328"/>
      <c r="BL238" s="328"/>
      <c r="BM238" s="328"/>
      <c r="BN238" s="328"/>
      <c r="BO238" s="328"/>
      <c r="BP238" s="328"/>
      <c r="BQ238" s="328"/>
      <c r="BR238" s="328"/>
      <c r="BS238" s="328"/>
      <c r="BT238" s="328"/>
      <c r="BU238" s="328"/>
      <c r="BV238" s="328"/>
      <c r="BW238" s="328"/>
      <c r="BX238" s="328"/>
      <c r="BY238" s="328"/>
      <c r="BZ238" s="328"/>
      <c r="CA238" s="328"/>
      <c r="CB238" s="328"/>
      <c r="CC238" s="328"/>
      <c r="CD238" s="328"/>
      <c r="CE238" s="328"/>
      <c r="CF238" s="328"/>
    </row>
    <row r="239" spans="1:84" ht="12.75" customHeight="1">
      <c r="A239" s="329" t="s">
        <v>942</v>
      </c>
      <c r="B239" s="329"/>
      <c r="C239" s="329"/>
      <c r="D239" s="329"/>
      <c r="E239" s="329"/>
      <c r="F239" s="329"/>
      <c r="G239" s="329"/>
      <c r="H239" s="329" t="s">
        <v>943</v>
      </c>
      <c r="I239" s="329"/>
      <c r="J239" s="329"/>
      <c r="K239" s="329"/>
      <c r="L239" s="329"/>
      <c r="M239" s="329"/>
      <c r="N239" s="329"/>
      <c r="O239" s="329" t="s">
        <v>944</v>
      </c>
      <c r="P239" s="329"/>
      <c r="Q239" s="329"/>
      <c r="R239" s="329"/>
      <c r="S239" s="329"/>
      <c r="T239" s="329"/>
      <c r="U239" s="329"/>
      <c r="V239" s="329" t="s">
        <v>945</v>
      </c>
      <c r="W239" s="329"/>
      <c r="X239" s="329"/>
      <c r="Y239" s="329"/>
      <c r="Z239" s="329"/>
      <c r="AA239" s="329"/>
      <c r="AB239" s="329"/>
      <c r="AC239" s="329" t="s">
        <v>946</v>
      </c>
      <c r="AD239" s="329"/>
      <c r="AE239" s="329"/>
      <c r="AF239" s="329"/>
      <c r="AG239" s="329"/>
      <c r="AH239" s="329"/>
      <c r="AI239" s="329"/>
      <c r="AJ239" s="329" t="s">
        <v>947</v>
      </c>
      <c r="AK239" s="329"/>
      <c r="AL239" s="329"/>
      <c r="AM239" s="329"/>
      <c r="AN239" s="329"/>
      <c r="AO239" s="329"/>
      <c r="AP239" s="329"/>
      <c r="AQ239" s="329" t="s">
        <v>948</v>
      </c>
      <c r="AR239" s="329"/>
      <c r="AS239" s="329"/>
      <c r="AT239" s="329"/>
      <c r="AU239" s="329"/>
      <c r="AV239" s="329"/>
      <c r="AW239" s="329"/>
      <c r="AX239" s="329" t="s">
        <v>949</v>
      </c>
      <c r="AY239" s="329"/>
      <c r="AZ239" s="329"/>
      <c r="BA239" s="329"/>
      <c r="BB239" s="329"/>
      <c r="BC239" s="329"/>
      <c r="BD239" s="333"/>
      <c r="BE239" s="329" t="s">
        <v>950</v>
      </c>
      <c r="BF239" s="329"/>
      <c r="BG239" s="329"/>
      <c r="BH239" s="329"/>
      <c r="BI239" s="329"/>
      <c r="BJ239" s="329"/>
      <c r="BK239" s="329"/>
      <c r="BL239" s="228"/>
      <c r="BM239" s="228"/>
      <c r="BN239" s="228"/>
      <c r="BO239" s="228"/>
      <c r="BP239" s="228"/>
      <c r="BQ239" s="228"/>
      <c r="BR239" s="228"/>
      <c r="BS239" s="228"/>
      <c r="BT239" s="228"/>
      <c r="BU239" s="228"/>
      <c r="BV239" s="228"/>
      <c r="BW239" s="228"/>
      <c r="BX239" s="228"/>
      <c r="BY239" s="228"/>
      <c r="BZ239" s="228"/>
      <c r="CA239" s="228"/>
      <c r="CB239" s="228"/>
      <c r="CC239" s="228"/>
      <c r="CD239" s="228"/>
      <c r="CE239" s="228"/>
      <c r="CF239" s="228"/>
    </row>
    <row r="240" spans="1:84" ht="12.75" customHeight="1">
      <c r="A240" s="277" t="s">
        <v>784</v>
      </c>
      <c r="B240" s="277" t="s">
        <v>785</v>
      </c>
      <c r="C240" s="277" t="s">
        <v>764</v>
      </c>
      <c r="D240" s="277" t="s">
        <v>765</v>
      </c>
      <c r="E240" s="330" t="s">
        <v>543</v>
      </c>
      <c r="F240" s="330"/>
      <c r="G240" s="277" t="s">
        <v>544</v>
      </c>
      <c r="H240" s="277" t="s">
        <v>784</v>
      </c>
      <c r="I240" s="277" t="s">
        <v>785</v>
      </c>
      <c r="J240" s="277" t="s">
        <v>764</v>
      </c>
      <c r="K240" s="277" t="s">
        <v>765</v>
      </c>
      <c r="L240" s="330" t="s">
        <v>543</v>
      </c>
      <c r="M240" s="330"/>
      <c r="N240" s="277" t="s">
        <v>544</v>
      </c>
      <c r="O240" s="277" t="s">
        <v>784</v>
      </c>
      <c r="P240" s="277" t="s">
        <v>785</v>
      </c>
      <c r="Q240" s="277" t="s">
        <v>764</v>
      </c>
      <c r="R240" s="277" t="s">
        <v>765</v>
      </c>
      <c r="S240" s="330" t="s">
        <v>543</v>
      </c>
      <c r="T240" s="330"/>
      <c r="U240" s="277" t="s">
        <v>544</v>
      </c>
      <c r="V240" s="277" t="s">
        <v>784</v>
      </c>
      <c r="W240" s="277" t="s">
        <v>785</v>
      </c>
      <c r="X240" s="277" t="s">
        <v>764</v>
      </c>
      <c r="Y240" s="277" t="s">
        <v>765</v>
      </c>
      <c r="Z240" s="330" t="s">
        <v>543</v>
      </c>
      <c r="AA240" s="330"/>
      <c r="AB240" s="277" t="s">
        <v>544</v>
      </c>
      <c r="AC240" s="277" t="s">
        <v>784</v>
      </c>
      <c r="AD240" s="277" t="s">
        <v>785</v>
      </c>
      <c r="AE240" s="277" t="s">
        <v>764</v>
      </c>
      <c r="AF240" s="277" t="s">
        <v>765</v>
      </c>
      <c r="AG240" s="330" t="s">
        <v>543</v>
      </c>
      <c r="AH240" s="330"/>
      <c r="AI240" s="277" t="s">
        <v>544</v>
      </c>
      <c r="AJ240" s="277" t="s">
        <v>784</v>
      </c>
      <c r="AK240" s="277" t="s">
        <v>785</v>
      </c>
      <c r="AL240" s="277" t="s">
        <v>764</v>
      </c>
      <c r="AM240" s="277" t="s">
        <v>765</v>
      </c>
      <c r="AN240" s="330" t="s">
        <v>543</v>
      </c>
      <c r="AO240" s="330"/>
      <c r="AP240" s="277" t="s">
        <v>544</v>
      </c>
      <c r="AQ240" s="277" t="s">
        <v>784</v>
      </c>
      <c r="AR240" s="277" t="s">
        <v>785</v>
      </c>
      <c r="AS240" s="277" t="s">
        <v>764</v>
      </c>
      <c r="AT240" s="277" t="s">
        <v>765</v>
      </c>
      <c r="AU240" s="330" t="s">
        <v>543</v>
      </c>
      <c r="AV240" s="330"/>
      <c r="AW240" s="277" t="s">
        <v>544</v>
      </c>
      <c r="AX240" s="277" t="s">
        <v>784</v>
      </c>
      <c r="AY240" s="277" t="s">
        <v>785</v>
      </c>
      <c r="AZ240" s="277" t="s">
        <v>764</v>
      </c>
      <c r="BA240" s="277" t="s">
        <v>765</v>
      </c>
      <c r="BB240" s="330" t="s">
        <v>543</v>
      </c>
      <c r="BC240" s="330"/>
      <c r="BD240" s="278" t="s">
        <v>544</v>
      </c>
      <c r="BE240" s="277" t="s">
        <v>784</v>
      </c>
      <c r="BF240" s="277" t="s">
        <v>785</v>
      </c>
      <c r="BG240" s="277" t="s">
        <v>764</v>
      </c>
      <c r="BH240" s="277" t="s">
        <v>765</v>
      </c>
      <c r="BI240" s="330" t="s">
        <v>543</v>
      </c>
      <c r="BJ240" s="330"/>
      <c r="BK240" s="277" t="s">
        <v>544</v>
      </c>
      <c r="BL240" s="152"/>
      <c r="BM240" s="152"/>
      <c r="BN240" s="152"/>
      <c r="BO240" s="152"/>
      <c r="BP240" s="229"/>
      <c r="BQ240" s="229"/>
      <c r="BR240" s="152"/>
      <c r="BS240" s="152"/>
      <c r="BT240" s="152"/>
      <c r="BU240" s="152"/>
      <c r="BV240" s="152"/>
      <c r="BW240" s="229"/>
      <c r="BX240" s="229"/>
      <c r="BY240" s="152"/>
      <c r="BZ240" s="152"/>
      <c r="CA240" s="152"/>
      <c r="CB240" s="152"/>
      <c r="CC240" s="152"/>
      <c r="CD240" s="229"/>
      <c r="CE240" s="229"/>
      <c r="CF240" s="152"/>
    </row>
    <row r="241" spans="1:84" ht="12.75" customHeight="1">
      <c r="A241" s="206"/>
      <c r="B241" s="206"/>
      <c r="C241" s="206"/>
      <c r="D241" s="206"/>
      <c r="E241" s="206"/>
      <c r="F241" s="206"/>
      <c r="G241" s="206"/>
      <c r="H241" s="206"/>
      <c r="I241" s="206"/>
      <c r="J241" s="206"/>
      <c r="K241" s="206"/>
      <c r="L241" s="206"/>
      <c r="M241" s="206"/>
      <c r="N241" s="206"/>
      <c r="O241" s="206"/>
      <c r="P241" s="206"/>
      <c r="Q241" s="206"/>
      <c r="R241" s="206"/>
      <c r="S241" s="206"/>
      <c r="T241" s="206"/>
      <c r="U241" s="206"/>
      <c r="V241" s="206"/>
      <c r="W241" s="206"/>
      <c r="X241" s="206"/>
      <c r="Y241" s="206"/>
      <c r="Z241" s="206"/>
      <c r="AA241" s="206"/>
      <c r="AB241" s="206"/>
      <c r="AC241" s="206"/>
      <c r="AD241" s="206"/>
      <c r="AE241" s="206"/>
      <c r="AF241" s="206"/>
      <c r="AG241" s="206"/>
      <c r="AH241" s="206"/>
      <c r="AI241" s="206"/>
      <c r="AJ241" s="206"/>
      <c r="AK241" s="206"/>
      <c r="AL241" s="206"/>
      <c r="AM241" s="206"/>
      <c r="AN241" s="206"/>
      <c r="AO241" s="206"/>
      <c r="AP241" s="206"/>
      <c r="AQ241" s="206"/>
      <c r="AR241" s="206"/>
      <c r="AS241" s="206"/>
      <c r="AT241" s="206"/>
      <c r="AU241" s="206"/>
      <c r="AV241" s="206"/>
      <c r="AW241" s="206"/>
      <c r="AX241" s="206"/>
      <c r="AY241" s="206"/>
      <c r="AZ241" s="206"/>
      <c r="BA241" s="206"/>
      <c r="BB241" s="206"/>
      <c r="BC241" s="206"/>
      <c r="BD241" s="206"/>
      <c r="BE241" s="206"/>
      <c r="BF241" s="206"/>
      <c r="BG241" s="206"/>
      <c r="BH241" s="206"/>
      <c r="BI241" s="206"/>
      <c r="BJ241" s="206"/>
      <c r="BK241" s="206"/>
      <c r="BL241" s="143"/>
      <c r="BM241" s="143"/>
      <c r="BN241" s="143"/>
      <c r="BO241" s="143"/>
      <c r="BP241" s="143"/>
      <c r="BQ241" s="143"/>
      <c r="BR241" s="143"/>
      <c r="BS241" s="143"/>
      <c r="BT241" s="143"/>
      <c r="BU241" s="143"/>
      <c r="BV241" s="143"/>
      <c r="BW241" s="143"/>
      <c r="BX241" s="143"/>
      <c r="BY241" s="143"/>
      <c r="BZ241" s="143"/>
      <c r="CA241" s="143"/>
      <c r="CB241" s="143"/>
      <c r="CC241" s="143"/>
      <c r="CD241" s="143"/>
      <c r="CE241" s="143"/>
      <c r="CF241" s="143"/>
    </row>
    <row r="242" spans="1:84" ht="12.75" customHeight="1">
      <c r="A242" s="133"/>
      <c r="B242" s="133"/>
      <c r="C242" s="143"/>
      <c r="D242" s="209" t="s">
        <v>954</v>
      </c>
      <c r="E242" s="210"/>
      <c r="F242" s="210"/>
      <c r="G242" s="205" t="s">
        <v>955</v>
      </c>
      <c r="H242" s="133"/>
      <c r="I242" s="133"/>
      <c r="J242" s="143"/>
      <c r="K242" s="209" t="s">
        <v>954</v>
      </c>
      <c r="L242" s="210"/>
      <c r="M242" s="210"/>
      <c r="N242" s="205" t="s">
        <v>955</v>
      </c>
      <c r="O242" s="133"/>
      <c r="P242" s="133"/>
      <c r="Q242" s="143"/>
      <c r="R242" s="209" t="s">
        <v>954</v>
      </c>
      <c r="S242" s="210"/>
      <c r="T242" s="210"/>
      <c r="U242" s="205" t="s">
        <v>955</v>
      </c>
      <c r="V242" s="133"/>
      <c r="W242" s="133"/>
      <c r="X242" s="143"/>
      <c r="Y242" s="209" t="s">
        <v>954</v>
      </c>
      <c r="Z242" s="210"/>
      <c r="AA242" s="210"/>
      <c r="AB242" s="205" t="s">
        <v>955</v>
      </c>
      <c r="AC242" s="133"/>
      <c r="AD242" s="133"/>
      <c r="AE242" s="143"/>
      <c r="AF242" s="209" t="s">
        <v>954</v>
      </c>
      <c r="AG242" s="210"/>
      <c r="AH242" s="210"/>
      <c r="AI242" s="205" t="s">
        <v>955</v>
      </c>
      <c r="AJ242" s="133"/>
      <c r="AK242" s="133"/>
      <c r="AL242" s="143"/>
      <c r="AM242" s="209" t="s">
        <v>954</v>
      </c>
      <c r="AN242" s="210"/>
      <c r="AO242" s="210"/>
      <c r="AP242" s="205" t="s">
        <v>955</v>
      </c>
      <c r="AQ242" s="133"/>
      <c r="AR242" s="133"/>
      <c r="AS242" s="143"/>
      <c r="AT242" s="209" t="s">
        <v>954</v>
      </c>
      <c r="AU242" s="210"/>
      <c r="AV242" s="210"/>
      <c r="AW242" s="205" t="s">
        <v>955</v>
      </c>
      <c r="AX242" s="133"/>
      <c r="AY242" s="133"/>
      <c r="AZ242" s="143"/>
      <c r="BA242" s="209" t="s">
        <v>954</v>
      </c>
      <c r="BB242" s="210"/>
      <c r="BC242" s="210"/>
      <c r="BD242" s="205" t="s">
        <v>955</v>
      </c>
      <c r="BE242" s="133"/>
      <c r="BF242" s="133"/>
      <c r="BG242" s="143"/>
      <c r="BH242" s="209" t="s">
        <v>954</v>
      </c>
      <c r="BI242" s="210"/>
      <c r="BJ242" s="210"/>
      <c r="BK242" s="205" t="s">
        <v>955</v>
      </c>
      <c r="BL242" s="143"/>
      <c r="BM242" s="143"/>
      <c r="BN242" s="143"/>
      <c r="BO242" s="225"/>
      <c r="BP242" s="143"/>
      <c r="BQ242" s="143"/>
      <c r="BR242" s="205"/>
      <c r="BS242" s="143"/>
      <c r="BT242" s="143"/>
      <c r="BU242" s="143"/>
      <c r="BV242" s="225"/>
      <c r="BW242" s="143"/>
      <c r="BX242" s="143"/>
      <c r="BY242" s="205"/>
      <c r="BZ242" s="143"/>
      <c r="CA242" s="143"/>
      <c r="CB242" s="143"/>
      <c r="CC242" s="225"/>
      <c r="CD242" s="143"/>
      <c r="CE242" s="143"/>
      <c r="CF242" s="205"/>
    </row>
    <row r="243" spans="1:84" ht="12.75" customHeight="1">
      <c r="A243" s="133"/>
      <c r="B243" s="133"/>
      <c r="C243" s="143"/>
      <c r="D243" s="143"/>
      <c r="E243" s="133"/>
      <c r="F243" s="133"/>
      <c r="G243" s="143"/>
      <c r="H243" s="133"/>
      <c r="I243" s="133"/>
      <c r="J243" s="143"/>
      <c r="K243" s="143"/>
      <c r="L243" s="133"/>
      <c r="M243" s="133"/>
      <c r="N243" s="143"/>
      <c r="O243" s="133"/>
      <c r="P243" s="133"/>
      <c r="Q243" s="143"/>
      <c r="R243" s="143"/>
      <c r="S243" s="133"/>
      <c r="T243" s="133"/>
      <c r="U243" s="143"/>
      <c r="V243" s="133"/>
      <c r="W243" s="133"/>
      <c r="X243" s="143"/>
      <c r="Y243" s="143"/>
      <c r="Z243" s="133"/>
      <c r="AA243" s="133"/>
      <c r="AB243" s="143"/>
      <c r="AC243" s="133"/>
      <c r="AD243" s="133"/>
      <c r="AE243" s="143"/>
      <c r="AF243" s="143"/>
      <c r="AG243" s="133"/>
      <c r="AH243" s="133"/>
      <c r="AI243" s="143"/>
      <c r="AJ243" s="133"/>
      <c r="AK243" s="133"/>
      <c r="AL243" s="143"/>
      <c r="AM243" s="143"/>
      <c r="AN243" s="133"/>
      <c r="AO243" s="133"/>
      <c r="AP243" s="143"/>
      <c r="AQ243" s="133"/>
      <c r="AR243" s="133"/>
      <c r="AS243" s="143"/>
      <c r="AT243" s="143"/>
      <c r="AU243" s="133"/>
      <c r="AV243" s="133"/>
      <c r="AW243" s="143"/>
      <c r="AX243" s="133"/>
      <c r="AY243" s="133"/>
      <c r="AZ243" s="143"/>
      <c r="BA243" s="143"/>
      <c r="BB243" s="133"/>
      <c r="BC243" s="133"/>
      <c r="BD243" s="143"/>
      <c r="BE243" s="133"/>
      <c r="BF243" s="133"/>
      <c r="BG243" s="143"/>
      <c r="BH243" s="143"/>
      <c r="BI243" s="133"/>
      <c r="BJ243" s="133"/>
      <c r="BK243" s="143"/>
      <c r="BL243" s="143"/>
      <c r="BM243" s="143"/>
      <c r="BN243" s="143"/>
      <c r="BO243" s="143"/>
      <c r="BP243" s="143"/>
      <c r="BQ243" s="143"/>
      <c r="BR243" s="143"/>
      <c r="BS243" s="143"/>
      <c r="BT243" s="143"/>
      <c r="BU243" s="143"/>
      <c r="BV243" s="143"/>
      <c r="BW243" s="143"/>
      <c r="BX243" s="143"/>
      <c r="BY243" s="143"/>
      <c r="BZ243" s="226"/>
      <c r="CA243" s="226"/>
      <c r="CB243" s="226"/>
      <c r="CC243" s="226"/>
      <c r="CD243" s="226"/>
      <c r="CE243" s="226"/>
      <c r="CF243" s="226"/>
    </row>
    <row r="244" spans="1:84" ht="12.75" customHeight="1">
      <c r="A244" s="328" t="s">
        <v>941</v>
      </c>
      <c r="B244" s="328"/>
      <c r="C244" s="328"/>
      <c r="D244" s="328"/>
      <c r="E244" s="328"/>
      <c r="F244" s="328"/>
      <c r="G244" s="328"/>
      <c r="H244" s="328" t="s">
        <v>941</v>
      </c>
      <c r="I244" s="328"/>
      <c r="J244" s="328"/>
      <c r="K244" s="328"/>
      <c r="L244" s="328"/>
      <c r="M244" s="328"/>
      <c r="N244" s="328"/>
      <c r="O244" s="328" t="s">
        <v>941</v>
      </c>
      <c r="P244" s="328"/>
      <c r="Q244" s="328"/>
      <c r="R244" s="328"/>
      <c r="S244" s="328"/>
      <c r="T244" s="328"/>
      <c r="U244" s="328"/>
      <c r="V244" s="328" t="s">
        <v>941</v>
      </c>
      <c r="W244" s="328"/>
      <c r="X244" s="328"/>
      <c r="Y244" s="328"/>
      <c r="Z244" s="328"/>
      <c r="AA244" s="328"/>
      <c r="AB244" s="328"/>
      <c r="AC244" s="328" t="s">
        <v>941</v>
      </c>
      <c r="AD244" s="328"/>
      <c r="AE244" s="328"/>
      <c r="AF244" s="328"/>
      <c r="AG244" s="328"/>
      <c r="AH244" s="328"/>
      <c r="AI244" s="328"/>
      <c r="AJ244" s="328" t="s">
        <v>941</v>
      </c>
      <c r="AK244" s="328"/>
      <c r="AL244" s="328"/>
      <c r="AM244" s="328"/>
      <c r="AN244" s="328"/>
      <c r="AO244" s="328"/>
      <c r="AP244" s="328"/>
      <c r="AQ244" s="328" t="s">
        <v>941</v>
      </c>
      <c r="AR244" s="328"/>
      <c r="AS244" s="328"/>
      <c r="AT244" s="328"/>
      <c r="AU244" s="328"/>
      <c r="AV244" s="328"/>
      <c r="AW244" s="328"/>
      <c r="AX244" s="328" t="s">
        <v>941</v>
      </c>
      <c r="AY244" s="328"/>
      <c r="AZ244" s="328"/>
      <c r="BA244" s="328"/>
      <c r="BB244" s="328"/>
      <c r="BC244" s="328"/>
      <c r="BD244" s="328"/>
      <c r="BE244" s="328" t="s">
        <v>941</v>
      </c>
      <c r="BF244" s="328"/>
      <c r="BG244" s="328"/>
      <c r="BH244" s="328"/>
      <c r="BI244" s="328"/>
      <c r="BJ244" s="328"/>
      <c r="BK244" s="328"/>
      <c r="BL244" s="328"/>
      <c r="BM244" s="328"/>
      <c r="BN244" s="328"/>
      <c r="BO244" s="328"/>
      <c r="BP244" s="328"/>
      <c r="BQ244" s="328"/>
      <c r="BR244" s="328"/>
      <c r="BS244" s="328"/>
      <c r="BT244" s="328"/>
      <c r="BU244" s="328"/>
      <c r="BV244" s="328"/>
      <c r="BW244" s="328"/>
      <c r="BX244" s="328"/>
      <c r="BY244" s="328"/>
      <c r="BZ244" s="328"/>
      <c r="CA244" s="328"/>
      <c r="CB244" s="328"/>
      <c r="CC244" s="328"/>
      <c r="CD244" s="328"/>
      <c r="CE244" s="328"/>
      <c r="CF244" s="328"/>
    </row>
    <row r="245" spans="1:84" ht="12.75" customHeight="1">
      <c r="A245" s="329" t="s">
        <v>942</v>
      </c>
      <c r="B245" s="329"/>
      <c r="C245" s="329"/>
      <c r="D245" s="329"/>
      <c r="E245" s="329"/>
      <c r="F245" s="329"/>
      <c r="G245" s="329"/>
      <c r="H245" s="329" t="s">
        <v>943</v>
      </c>
      <c r="I245" s="329"/>
      <c r="J245" s="329"/>
      <c r="K245" s="329"/>
      <c r="L245" s="329"/>
      <c r="M245" s="329"/>
      <c r="N245" s="329"/>
      <c r="O245" s="329" t="s">
        <v>944</v>
      </c>
      <c r="P245" s="329"/>
      <c r="Q245" s="329"/>
      <c r="R245" s="329"/>
      <c r="S245" s="329"/>
      <c r="T245" s="329"/>
      <c r="U245" s="329"/>
      <c r="V245" s="329" t="s">
        <v>945</v>
      </c>
      <c r="W245" s="329"/>
      <c r="X245" s="329"/>
      <c r="Y245" s="329"/>
      <c r="Z245" s="329"/>
      <c r="AA245" s="329"/>
      <c r="AB245" s="329"/>
      <c r="AC245" s="329" t="s">
        <v>946</v>
      </c>
      <c r="AD245" s="329"/>
      <c r="AE245" s="329"/>
      <c r="AF245" s="329"/>
      <c r="AG245" s="329"/>
      <c r="AH245" s="329"/>
      <c r="AI245" s="329"/>
      <c r="AJ245" s="329" t="s">
        <v>947</v>
      </c>
      <c r="AK245" s="329"/>
      <c r="AL245" s="329"/>
      <c r="AM245" s="329"/>
      <c r="AN245" s="329"/>
      <c r="AO245" s="329"/>
      <c r="AP245" s="329"/>
      <c r="AQ245" s="329" t="s">
        <v>948</v>
      </c>
      <c r="AR245" s="329"/>
      <c r="AS245" s="329"/>
      <c r="AT245" s="329"/>
      <c r="AU245" s="329"/>
      <c r="AV245" s="329"/>
      <c r="AW245" s="329"/>
      <c r="AX245" s="329" t="s">
        <v>949</v>
      </c>
      <c r="AY245" s="329"/>
      <c r="AZ245" s="329"/>
      <c r="BA245" s="329"/>
      <c r="BB245" s="329"/>
      <c r="BC245" s="329"/>
      <c r="BD245" s="329"/>
      <c r="BE245" s="329" t="s">
        <v>950</v>
      </c>
      <c r="BF245" s="329"/>
      <c r="BG245" s="329"/>
      <c r="BH245" s="329"/>
      <c r="BI245" s="329"/>
      <c r="BJ245" s="329"/>
      <c r="BK245" s="329"/>
      <c r="BS245" s="226"/>
      <c r="BT245" s="226"/>
      <c r="BU245" s="226"/>
      <c r="BV245" s="226"/>
      <c r="BW245" s="226"/>
      <c r="BX245" s="226"/>
      <c r="BY245" s="226"/>
      <c r="BZ245" s="226"/>
      <c r="CA245" s="226"/>
      <c r="CB245" s="226"/>
      <c r="CC245" s="226"/>
      <c r="CD245" s="226"/>
      <c r="CE245" s="226"/>
      <c r="CF245" s="226"/>
    </row>
    <row r="246" spans="1:84" ht="12.75" customHeight="1">
      <c r="A246" s="277" t="s">
        <v>784</v>
      </c>
      <c r="B246" s="277" t="s">
        <v>785</v>
      </c>
      <c r="C246" s="277" t="s">
        <v>764</v>
      </c>
      <c r="D246" s="277" t="s">
        <v>765</v>
      </c>
      <c r="E246" s="330" t="s">
        <v>543</v>
      </c>
      <c r="F246" s="330"/>
      <c r="G246" s="277" t="s">
        <v>544</v>
      </c>
      <c r="H246" s="277" t="s">
        <v>784</v>
      </c>
      <c r="I246" s="277" t="s">
        <v>785</v>
      </c>
      <c r="J246" s="277" t="s">
        <v>764</v>
      </c>
      <c r="K246" s="277" t="s">
        <v>765</v>
      </c>
      <c r="L246" s="330" t="s">
        <v>543</v>
      </c>
      <c r="M246" s="330"/>
      <c r="N246" s="277" t="s">
        <v>544</v>
      </c>
      <c r="O246" s="277" t="s">
        <v>784</v>
      </c>
      <c r="P246" s="277" t="s">
        <v>785</v>
      </c>
      <c r="Q246" s="277" t="s">
        <v>764</v>
      </c>
      <c r="R246" s="277" t="s">
        <v>765</v>
      </c>
      <c r="S246" s="330" t="s">
        <v>543</v>
      </c>
      <c r="T246" s="330"/>
      <c r="U246" s="277" t="s">
        <v>544</v>
      </c>
      <c r="V246" s="277" t="s">
        <v>784</v>
      </c>
      <c r="W246" s="277" t="s">
        <v>785</v>
      </c>
      <c r="X246" s="277" t="s">
        <v>764</v>
      </c>
      <c r="Y246" s="277" t="s">
        <v>765</v>
      </c>
      <c r="Z246" s="330" t="s">
        <v>543</v>
      </c>
      <c r="AA246" s="330"/>
      <c r="AB246" s="277" t="s">
        <v>544</v>
      </c>
      <c r="AC246" s="277" t="s">
        <v>784</v>
      </c>
      <c r="AD246" s="277" t="s">
        <v>785</v>
      </c>
      <c r="AE246" s="277" t="s">
        <v>764</v>
      </c>
      <c r="AF246" s="277" t="s">
        <v>765</v>
      </c>
      <c r="AG246" s="330" t="s">
        <v>543</v>
      </c>
      <c r="AH246" s="330"/>
      <c r="AI246" s="277" t="s">
        <v>544</v>
      </c>
      <c r="AJ246" s="277" t="s">
        <v>784</v>
      </c>
      <c r="AK246" s="277" t="s">
        <v>785</v>
      </c>
      <c r="AL246" s="277" t="s">
        <v>764</v>
      </c>
      <c r="AM246" s="277" t="s">
        <v>765</v>
      </c>
      <c r="AN246" s="330" t="s">
        <v>543</v>
      </c>
      <c r="AO246" s="330"/>
      <c r="AP246" s="277" t="s">
        <v>544</v>
      </c>
      <c r="AQ246" s="277" t="s">
        <v>784</v>
      </c>
      <c r="AR246" s="277" t="s">
        <v>785</v>
      </c>
      <c r="AS246" s="277" t="s">
        <v>764</v>
      </c>
      <c r="AT246" s="277" t="s">
        <v>765</v>
      </c>
      <c r="AU246" s="330" t="s">
        <v>543</v>
      </c>
      <c r="AV246" s="330"/>
      <c r="AW246" s="277" t="s">
        <v>544</v>
      </c>
      <c r="AX246" s="277" t="s">
        <v>784</v>
      </c>
      <c r="AY246" s="277" t="s">
        <v>785</v>
      </c>
      <c r="AZ246" s="277" t="s">
        <v>764</v>
      </c>
      <c r="BA246" s="277" t="s">
        <v>765</v>
      </c>
      <c r="BB246" s="330" t="s">
        <v>543</v>
      </c>
      <c r="BC246" s="330"/>
      <c r="BD246" s="277" t="s">
        <v>544</v>
      </c>
      <c r="BE246" s="277" t="s">
        <v>784</v>
      </c>
      <c r="BF246" s="277" t="s">
        <v>785</v>
      </c>
      <c r="BG246" s="277" t="s">
        <v>764</v>
      </c>
      <c r="BH246" s="277" t="s">
        <v>765</v>
      </c>
      <c r="BI246" s="330" t="s">
        <v>543</v>
      </c>
      <c r="BJ246" s="330"/>
      <c r="BK246" s="277" t="s">
        <v>544</v>
      </c>
      <c r="BS246" s="226"/>
      <c r="BT246" s="226"/>
      <c r="BU246" s="226"/>
      <c r="BV246" s="226"/>
      <c r="BW246" s="226"/>
      <c r="BX246" s="226"/>
      <c r="BY246" s="226"/>
      <c r="BZ246" s="226"/>
      <c r="CA246" s="226"/>
      <c r="CB246" s="226"/>
      <c r="CC246" s="226"/>
      <c r="CD246" s="226"/>
      <c r="CE246" s="226"/>
      <c r="CF246" s="226"/>
    </row>
    <row r="247" spans="1:84" ht="12.75" customHeight="1">
      <c r="A247" s="206"/>
      <c r="B247" s="206"/>
      <c r="C247" s="206"/>
      <c r="D247" s="206"/>
      <c r="E247" s="206"/>
      <c r="F247" s="206"/>
      <c r="G247" s="206"/>
      <c r="H247" s="206"/>
      <c r="I247" s="206"/>
      <c r="J247" s="206"/>
      <c r="K247" s="206"/>
      <c r="L247" s="206"/>
      <c r="M247" s="206"/>
      <c r="N247" s="206"/>
      <c r="O247" s="206"/>
      <c r="P247" s="206"/>
      <c r="Q247" s="206"/>
      <c r="R247" s="206"/>
      <c r="S247" s="206"/>
      <c r="T247" s="206"/>
      <c r="U247" s="206"/>
      <c r="V247" s="206"/>
      <c r="W247" s="206"/>
      <c r="X247" s="206"/>
      <c r="Y247" s="206"/>
      <c r="Z247" s="206"/>
      <c r="AA247" s="206"/>
      <c r="AB247" s="206"/>
      <c r="AC247" s="206"/>
      <c r="AD247" s="206"/>
      <c r="AE247" s="206"/>
      <c r="AF247" s="206"/>
      <c r="AG247" s="206"/>
      <c r="AH247" s="206"/>
      <c r="AI247" s="206"/>
      <c r="AJ247" s="206"/>
      <c r="AK247" s="206"/>
      <c r="AL247" s="206"/>
      <c r="AM247" s="206"/>
      <c r="AN247" s="206"/>
      <c r="AO247" s="206"/>
      <c r="AP247" s="206"/>
      <c r="AQ247" s="206"/>
      <c r="AR247" s="206"/>
      <c r="AS247" s="206"/>
      <c r="AT247" s="206"/>
      <c r="AU247" s="206"/>
      <c r="AV247" s="206"/>
      <c r="AW247" s="206"/>
      <c r="AX247" s="206"/>
      <c r="AY247" s="206"/>
      <c r="AZ247" s="206"/>
      <c r="BA247" s="206"/>
      <c r="BB247" s="206"/>
      <c r="BC247" s="206"/>
      <c r="BD247" s="206"/>
      <c r="BE247" s="206"/>
      <c r="BF247" s="206"/>
      <c r="BG247" s="206"/>
      <c r="BH247" s="206"/>
      <c r="BI247" s="206"/>
      <c r="BJ247" s="206"/>
      <c r="BK247" s="206"/>
      <c r="BS247" s="226"/>
      <c r="BT247" s="226"/>
      <c r="BU247" s="226"/>
      <c r="BV247" s="226"/>
      <c r="BW247" s="226"/>
      <c r="BX247" s="226"/>
      <c r="BY247" s="226"/>
    </row>
    <row r="248" spans="1:84" ht="12.75" customHeight="1">
      <c r="A248" s="133"/>
      <c r="B248" s="133"/>
      <c r="C248" s="143"/>
      <c r="D248" s="209" t="s">
        <v>954</v>
      </c>
      <c r="E248" s="210"/>
      <c r="F248" s="210"/>
      <c r="G248" s="205" t="s">
        <v>955</v>
      </c>
      <c r="H248" s="133"/>
      <c r="I248" s="133"/>
      <c r="J248" s="143"/>
      <c r="K248" s="209" t="s">
        <v>954</v>
      </c>
      <c r="L248" s="210"/>
      <c r="M248" s="210"/>
      <c r="N248" s="205" t="s">
        <v>955</v>
      </c>
      <c r="O248" s="133"/>
      <c r="P248" s="133"/>
      <c r="Q248" s="143"/>
      <c r="R248" s="209" t="s">
        <v>954</v>
      </c>
      <c r="S248" s="210"/>
      <c r="T248" s="210"/>
      <c r="U248" s="205" t="s">
        <v>955</v>
      </c>
      <c r="V248" s="133"/>
      <c r="W248" s="133"/>
      <c r="X248" s="143"/>
      <c r="Y248" s="209" t="s">
        <v>954</v>
      </c>
      <c r="Z248" s="210"/>
      <c r="AA248" s="210"/>
      <c r="AB248" s="205" t="s">
        <v>955</v>
      </c>
      <c r="AC248" s="133"/>
      <c r="AD248" s="133"/>
      <c r="AE248" s="143"/>
      <c r="AF248" s="209" t="s">
        <v>954</v>
      </c>
      <c r="AG248" s="210"/>
      <c r="AH248" s="210"/>
      <c r="AI248" s="205" t="s">
        <v>955</v>
      </c>
      <c r="AM248" s="209" t="s">
        <v>954</v>
      </c>
      <c r="AN248" s="210"/>
      <c r="AO248" s="210"/>
      <c r="AP248" s="205" t="s">
        <v>955</v>
      </c>
      <c r="AQ248" s="133"/>
      <c r="AR248" s="133"/>
      <c r="AS248" s="143"/>
      <c r="AT248" s="209" t="s">
        <v>954</v>
      </c>
      <c r="AU248" s="210"/>
      <c r="AV248" s="210"/>
      <c r="AW248" s="205" t="s">
        <v>955</v>
      </c>
      <c r="AX248" s="133"/>
      <c r="AY248" s="133"/>
      <c r="AZ248" s="143"/>
      <c r="BA248" s="209" t="s">
        <v>954</v>
      </c>
      <c r="BB248" s="210"/>
      <c r="BC248" s="210"/>
      <c r="BD248" s="205" t="s">
        <v>955</v>
      </c>
      <c r="BE248" s="133"/>
      <c r="BF248" s="133"/>
      <c r="BG248" s="143"/>
      <c r="BH248" s="209" t="s">
        <v>954</v>
      </c>
      <c r="BI248" s="210"/>
      <c r="BJ248" s="210"/>
      <c r="BK248" s="205" t="s">
        <v>955</v>
      </c>
    </row>
    <row r="249" spans="1:84" ht="12.75" customHeight="1">
      <c r="A249" s="133"/>
      <c r="B249" s="133"/>
      <c r="C249" s="143"/>
      <c r="D249" s="143"/>
      <c r="E249" s="133"/>
      <c r="F249" s="133"/>
      <c r="G249" s="143"/>
      <c r="H249" s="133"/>
      <c r="I249" s="133"/>
      <c r="J249" s="143"/>
      <c r="K249" s="143"/>
      <c r="L249" s="133"/>
      <c r="M249" s="133"/>
      <c r="N249" s="143"/>
      <c r="O249" s="133"/>
      <c r="P249" s="133"/>
      <c r="Q249" s="143"/>
      <c r="R249" s="143"/>
      <c r="S249" s="133"/>
      <c r="T249" s="133"/>
      <c r="U249" s="143"/>
      <c r="V249" s="133"/>
      <c r="W249" s="133"/>
      <c r="X249" s="143"/>
      <c r="Y249" s="143"/>
      <c r="Z249" s="133"/>
      <c r="AA249" s="133"/>
      <c r="AB249" s="143"/>
      <c r="AC249" s="133"/>
      <c r="AD249" s="133"/>
      <c r="AE249" s="143"/>
      <c r="AF249" s="143"/>
      <c r="AG249" s="133"/>
      <c r="AH249" s="133"/>
      <c r="AI249" s="143"/>
      <c r="AJ249" s="133"/>
      <c r="AK249" s="133"/>
      <c r="AL249" s="143"/>
      <c r="AM249" s="143"/>
      <c r="AN249" s="133"/>
      <c r="AO249" s="133"/>
      <c r="AP249" s="143"/>
      <c r="AQ249" s="133"/>
      <c r="AR249" s="133"/>
      <c r="AS249" s="143"/>
      <c r="AT249" s="143"/>
      <c r="AU249" s="133"/>
      <c r="AV249" s="133"/>
      <c r="AW249" s="143"/>
      <c r="AX249" s="133"/>
      <c r="AY249" s="133"/>
      <c r="AZ249" s="143"/>
      <c r="BA249" s="143"/>
      <c r="BB249" s="133"/>
      <c r="BC249" s="133"/>
      <c r="BD249" s="143"/>
      <c r="BE249" s="133"/>
      <c r="BF249" s="133"/>
      <c r="BG249" s="143"/>
      <c r="BH249" s="143"/>
      <c r="BI249" s="133"/>
      <c r="BJ249" s="133"/>
      <c r="BK249" s="143"/>
      <c r="BL249" s="143"/>
      <c r="BM249" s="143"/>
      <c r="BN249" s="143"/>
      <c r="BO249" s="143"/>
      <c r="BP249" s="143"/>
      <c r="BQ249" s="143"/>
      <c r="BR249" s="143"/>
      <c r="BS249" s="143"/>
      <c r="BT249" s="143"/>
      <c r="BU249" s="143"/>
      <c r="BV249" s="143"/>
      <c r="BW249" s="143"/>
      <c r="BX249" s="143"/>
      <c r="BY249" s="143"/>
      <c r="BZ249" s="226"/>
      <c r="CA249" s="226"/>
      <c r="CB249" s="226"/>
      <c r="CC249" s="226"/>
      <c r="CD249" s="226"/>
      <c r="CE249" s="226"/>
      <c r="CF249" s="226"/>
    </row>
    <row r="250" spans="1:84" ht="12.75" customHeight="1">
      <c r="A250" s="328" t="s">
        <v>941</v>
      </c>
      <c r="B250" s="328"/>
      <c r="C250" s="328"/>
      <c r="D250" s="328"/>
      <c r="E250" s="328"/>
      <c r="F250" s="328"/>
      <c r="G250" s="328"/>
      <c r="H250" s="328" t="s">
        <v>941</v>
      </c>
      <c r="I250" s="328"/>
      <c r="J250" s="328"/>
      <c r="K250" s="328"/>
      <c r="L250" s="328"/>
      <c r="M250" s="328"/>
      <c r="N250" s="328"/>
      <c r="O250" s="328" t="s">
        <v>941</v>
      </c>
      <c r="P250" s="328"/>
      <c r="Q250" s="328"/>
      <c r="R250" s="328"/>
      <c r="S250" s="328"/>
      <c r="T250" s="328"/>
      <c r="U250" s="328"/>
      <c r="V250" s="328" t="s">
        <v>941</v>
      </c>
      <c r="W250" s="328"/>
      <c r="X250" s="328"/>
      <c r="Y250" s="328"/>
      <c r="Z250" s="328"/>
      <c r="AA250" s="328"/>
      <c r="AB250" s="328"/>
      <c r="AC250" s="328" t="s">
        <v>941</v>
      </c>
      <c r="AD250" s="328"/>
      <c r="AE250" s="328"/>
      <c r="AF250" s="328"/>
      <c r="AG250" s="328"/>
      <c r="AH250" s="328"/>
      <c r="AI250" s="328"/>
      <c r="AJ250" s="328" t="s">
        <v>941</v>
      </c>
      <c r="AK250" s="328"/>
      <c r="AL250" s="328"/>
      <c r="AM250" s="328"/>
      <c r="AN250" s="328"/>
      <c r="AO250" s="328"/>
      <c r="AP250" s="328"/>
      <c r="AQ250" s="328" t="s">
        <v>941</v>
      </c>
      <c r="AR250" s="328"/>
      <c r="AS250" s="328"/>
      <c r="AT250" s="328"/>
      <c r="AU250" s="328"/>
      <c r="AV250" s="328"/>
      <c r="AW250" s="328"/>
      <c r="AX250" s="328" t="s">
        <v>941</v>
      </c>
      <c r="AY250" s="328"/>
      <c r="AZ250" s="328"/>
      <c r="BA250" s="328"/>
      <c r="BB250" s="328"/>
      <c r="BC250" s="328"/>
      <c r="BD250" s="328"/>
      <c r="BE250" s="328" t="s">
        <v>941</v>
      </c>
      <c r="BF250" s="328"/>
      <c r="BG250" s="328"/>
      <c r="BH250" s="328"/>
      <c r="BI250" s="328"/>
      <c r="BJ250" s="328"/>
      <c r="BK250" s="328"/>
      <c r="BL250" s="328"/>
      <c r="BM250" s="328"/>
      <c r="BN250" s="328"/>
      <c r="BO250" s="328"/>
      <c r="BP250" s="328"/>
      <c r="BQ250" s="328"/>
      <c r="BR250" s="328"/>
      <c r="BS250" s="328"/>
      <c r="BT250" s="328"/>
      <c r="BU250" s="328"/>
      <c r="BV250" s="328"/>
      <c r="BW250" s="328"/>
      <c r="BX250" s="328"/>
      <c r="BY250" s="328"/>
      <c r="BZ250" s="328"/>
      <c r="CA250" s="328"/>
      <c r="CB250" s="328"/>
      <c r="CC250" s="328"/>
      <c r="CD250" s="328"/>
      <c r="CE250" s="328"/>
      <c r="CF250" s="328"/>
    </row>
    <row r="251" spans="1:84" ht="12.75" customHeight="1">
      <c r="A251" s="329" t="s">
        <v>942</v>
      </c>
      <c r="B251" s="329"/>
      <c r="C251" s="329"/>
      <c r="D251" s="329"/>
      <c r="E251" s="329"/>
      <c r="F251" s="329"/>
      <c r="G251" s="329"/>
      <c r="H251" s="329" t="s">
        <v>943</v>
      </c>
      <c r="I251" s="329"/>
      <c r="J251" s="329"/>
      <c r="K251" s="329"/>
      <c r="L251" s="329"/>
      <c r="M251" s="329"/>
      <c r="N251" s="329"/>
      <c r="O251" s="329" t="s">
        <v>944</v>
      </c>
      <c r="P251" s="329"/>
      <c r="Q251" s="329"/>
      <c r="R251" s="329"/>
      <c r="S251" s="329"/>
      <c r="T251" s="329"/>
      <c r="U251" s="329"/>
      <c r="V251" s="329" t="s">
        <v>945</v>
      </c>
      <c r="W251" s="329"/>
      <c r="X251" s="329"/>
      <c r="Y251" s="329"/>
      <c r="Z251" s="329"/>
      <c r="AA251" s="329"/>
      <c r="AB251" s="329"/>
      <c r="AC251" s="329" t="s">
        <v>946</v>
      </c>
      <c r="AD251" s="329"/>
      <c r="AE251" s="329"/>
      <c r="AF251" s="329"/>
      <c r="AG251" s="329"/>
      <c r="AH251" s="329"/>
      <c r="AI251" s="329"/>
      <c r="AJ251" s="329" t="s">
        <v>947</v>
      </c>
      <c r="AK251" s="329"/>
      <c r="AL251" s="329"/>
      <c r="AM251" s="329"/>
      <c r="AN251" s="329"/>
      <c r="AO251" s="329"/>
      <c r="AP251" s="329"/>
      <c r="AQ251" s="329" t="s">
        <v>948</v>
      </c>
      <c r="AR251" s="329"/>
      <c r="AS251" s="329"/>
      <c r="AT251" s="329"/>
      <c r="AU251" s="329"/>
      <c r="AV251" s="329"/>
      <c r="AW251" s="329"/>
      <c r="AX251" s="329" t="s">
        <v>949</v>
      </c>
      <c r="AY251" s="329"/>
      <c r="AZ251" s="329"/>
      <c r="BA251" s="329"/>
      <c r="BB251" s="329"/>
      <c r="BC251" s="329"/>
      <c r="BD251" s="329"/>
      <c r="BE251" s="329" t="s">
        <v>950</v>
      </c>
      <c r="BF251" s="329"/>
      <c r="BG251" s="329"/>
      <c r="BH251" s="329"/>
      <c r="BI251" s="329"/>
      <c r="BJ251" s="329"/>
      <c r="BK251" s="329"/>
      <c r="BS251" s="226"/>
      <c r="BT251" s="226"/>
      <c r="BU251" s="226"/>
      <c r="BV251" s="226"/>
      <c r="BW251" s="226"/>
      <c r="BX251" s="226"/>
      <c r="BY251" s="226"/>
      <c r="BZ251" s="226"/>
      <c r="CA251" s="226"/>
      <c r="CB251" s="226"/>
      <c r="CC251" s="226"/>
      <c r="CD251" s="226"/>
      <c r="CE251" s="226"/>
      <c r="CF251" s="226"/>
    </row>
    <row r="252" spans="1:84" ht="12.75" customHeight="1">
      <c r="A252" s="277" t="s">
        <v>784</v>
      </c>
      <c r="B252" s="277" t="s">
        <v>785</v>
      </c>
      <c r="C252" s="277" t="s">
        <v>764</v>
      </c>
      <c r="D252" s="277" t="s">
        <v>765</v>
      </c>
      <c r="E252" s="330" t="s">
        <v>543</v>
      </c>
      <c r="F252" s="330"/>
      <c r="G252" s="277" t="s">
        <v>544</v>
      </c>
      <c r="H252" s="277" t="s">
        <v>784</v>
      </c>
      <c r="I252" s="277" t="s">
        <v>785</v>
      </c>
      <c r="J252" s="277" t="s">
        <v>764</v>
      </c>
      <c r="K252" s="277" t="s">
        <v>765</v>
      </c>
      <c r="L252" s="330" t="s">
        <v>543</v>
      </c>
      <c r="M252" s="330"/>
      <c r="N252" s="277" t="s">
        <v>544</v>
      </c>
      <c r="O252" s="277" t="s">
        <v>784</v>
      </c>
      <c r="P252" s="277" t="s">
        <v>785</v>
      </c>
      <c r="Q252" s="277" t="s">
        <v>764</v>
      </c>
      <c r="R252" s="277" t="s">
        <v>765</v>
      </c>
      <c r="S252" s="330" t="s">
        <v>543</v>
      </c>
      <c r="T252" s="330"/>
      <c r="U252" s="277" t="s">
        <v>544</v>
      </c>
      <c r="V252" s="277" t="s">
        <v>784</v>
      </c>
      <c r="W252" s="277" t="s">
        <v>785</v>
      </c>
      <c r="X252" s="277" t="s">
        <v>764</v>
      </c>
      <c r="Y252" s="277" t="s">
        <v>765</v>
      </c>
      <c r="Z252" s="330" t="s">
        <v>543</v>
      </c>
      <c r="AA252" s="330"/>
      <c r="AB252" s="277" t="s">
        <v>544</v>
      </c>
      <c r="AC252" s="277" t="s">
        <v>784</v>
      </c>
      <c r="AD252" s="277" t="s">
        <v>785</v>
      </c>
      <c r="AE252" s="277" t="s">
        <v>764</v>
      </c>
      <c r="AF252" s="277" t="s">
        <v>765</v>
      </c>
      <c r="AG252" s="330" t="s">
        <v>543</v>
      </c>
      <c r="AH252" s="330"/>
      <c r="AI252" s="277" t="s">
        <v>544</v>
      </c>
      <c r="AJ252" s="277" t="s">
        <v>784</v>
      </c>
      <c r="AK252" s="277" t="s">
        <v>785</v>
      </c>
      <c r="AL252" s="277" t="s">
        <v>764</v>
      </c>
      <c r="AM252" s="277" t="s">
        <v>765</v>
      </c>
      <c r="AN252" s="330" t="s">
        <v>543</v>
      </c>
      <c r="AO252" s="330"/>
      <c r="AP252" s="277" t="s">
        <v>544</v>
      </c>
      <c r="AQ252" s="277" t="s">
        <v>784</v>
      </c>
      <c r="AR252" s="277" t="s">
        <v>785</v>
      </c>
      <c r="AS252" s="277" t="s">
        <v>764</v>
      </c>
      <c r="AT252" s="277" t="s">
        <v>765</v>
      </c>
      <c r="AU252" s="330" t="s">
        <v>543</v>
      </c>
      <c r="AV252" s="330"/>
      <c r="AW252" s="277" t="s">
        <v>544</v>
      </c>
      <c r="AX252" s="277" t="s">
        <v>784</v>
      </c>
      <c r="AY252" s="277" t="s">
        <v>785</v>
      </c>
      <c r="AZ252" s="277" t="s">
        <v>764</v>
      </c>
      <c r="BA252" s="277" t="s">
        <v>765</v>
      </c>
      <c r="BB252" s="330" t="s">
        <v>543</v>
      </c>
      <c r="BC252" s="330"/>
      <c r="BD252" s="277" t="s">
        <v>544</v>
      </c>
      <c r="BE252" s="277" t="s">
        <v>784</v>
      </c>
      <c r="BF252" s="277" t="s">
        <v>785</v>
      </c>
      <c r="BG252" s="277" t="s">
        <v>764</v>
      </c>
      <c r="BH252" s="277" t="s">
        <v>765</v>
      </c>
      <c r="BI252" s="330" t="s">
        <v>543</v>
      </c>
      <c r="BJ252" s="330"/>
      <c r="BK252" s="277" t="s">
        <v>544</v>
      </c>
      <c r="BS252" s="226"/>
      <c r="BT252" s="226"/>
      <c r="BU252" s="226"/>
      <c r="BV252" s="226"/>
      <c r="BW252" s="226"/>
      <c r="BX252" s="226"/>
      <c r="BY252" s="226"/>
      <c r="BZ252" s="226"/>
      <c r="CA252" s="226"/>
      <c r="CB252" s="226"/>
      <c r="CC252" s="226"/>
      <c r="CD252" s="226"/>
      <c r="CE252" s="226"/>
      <c r="CF252" s="226"/>
    </row>
    <row r="253" spans="1:84" ht="12.75" customHeight="1">
      <c r="A253" s="206"/>
      <c r="B253" s="206"/>
      <c r="C253" s="206"/>
      <c r="D253" s="206"/>
      <c r="E253" s="206"/>
      <c r="F253" s="206"/>
      <c r="G253" s="206"/>
      <c r="H253" s="206"/>
      <c r="I253" s="206"/>
      <c r="J253" s="206"/>
      <c r="K253" s="206"/>
      <c r="L253" s="206"/>
      <c r="M253" s="206"/>
      <c r="N253" s="206"/>
      <c r="O253" s="206"/>
      <c r="P253" s="206"/>
      <c r="Q253" s="206"/>
      <c r="R253" s="206"/>
      <c r="S253" s="206"/>
      <c r="T253" s="206"/>
      <c r="U253" s="206"/>
      <c r="V253" s="206"/>
      <c r="W253" s="206"/>
      <c r="X253" s="206"/>
      <c r="Y253" s="206"/>
      <c r="Z253" s="206"/>
      <c r="AA253" s="206"/>
      <c r="AB253" s="206"/>
      <c r="AC253" s="206"/>
      <c r="AD253" s="206"/>
      <c r="AE253" s="206"/>
      <c r="AF253" s="206"/>
      <c r="AG253" s="206"/>
      <c r="AH253" s="206"/>
      <c r="AI253" s="206"/>
      <c r="AJ253" s="206"/>
      <c r="AK253" s="206"/>
      <c r="AL253" s="206"/>
      <c r="AM253" s="206"/>
      <c r="AN253" s="206"/>
      <c r="AO253" s="206"/>
      <c r="AP253" s="206"/>
      <c r="AQ253" s="206"/>
      <c r="AR253" s="206"/>
      <c r="AS253" s="206"/>
      <c r="AT253" s="206"/>
      <c r="AU253" s="206"/>
      <c r="AV253" s="206"/>
      <c r="AW253" s="206"/>
      <c r="AX253" s="206"/>
      <c r="AY253" s="206"/>
      <c r="AZ253" s="206"/>
      <c r="BA253" s="206"/>
      <c r="BB253" s="206"/>
      <c r="BC253" s="206"/>
      <c r="BD253" s="206"/>
      <c r="BE253" s="206"/>
      <c r="BF253" s="206"/>
      <c r="BG253" s="206"/>
      <c r="BH253" s="206"/>
      <c r="BI253" s="206"/>
      <c r="BJ253" s="206"/>
      <c r="BK253" s="206"/>
      <c r="BS253" s="226"/>
      <c r="BT253" s="226"/>
      <c r="BU253" s="226"/>
      <c r="BV253" s="226"/>
      <c r="BW253" s="226"/>
      <c r="BX253" s="226"/>
      <c r="BY253" s="226"/>
    </row>
    <row r="254" spans="1:84" ht="12.75" customHeight="1">
      <c r="A254" s="133"/>
      <c r="B254" s="133"/>
      <c r="C254" s="143"/>
      <c r="D254" s="209" t="s">
        <v>954</v>
      </c>
      <c r="E254" s="210"/>
      <c r="F254" s="210"/>
      <c r="G254" s="205" t="s">
        <v>955</v>
      </c>
      <c r="H254" s="133"/>
      <c r="I254" s="133"/>
      <c r="J254" s="143"/>
      <c r="K254" s="209" t="s">
        <v>954</v>
      </c>
      <c r="L254" s="210"/>
      <c r="M254" s="210"/>
      <c r="N254" s="205" t="s">
        <v>955</v>
      </c>
      <c r="O254" s="133"/>
      <c r="P254" s="133"/>
      <c r="Q254" s="143"/>
      <c r="R254" s="209" t="s">
        <v>954</v>
      </c>
      <c r="S254" s="210"/>
      <c r="T254" s="210"/>
      <c r="U254" s="205" t="s">
        <v>955</v>
      </c>
      <c r="V254" s="133"/>
      <c r="W254" s="133"/>
      <c r="X254" s="143"/>
      <c r="Y254" s="209" t="s">
        <v>954</v>
      </c>
      <c r="Z254" s="210"/>
      <c r="AA254" s="210"/>
      <c r="AB254" s="205" t="s">
        <v>955</v>
      </c>
      <c r="AC254" s="133"/>
      <c r="AD254" s="133"/>
      <c r="AE254" s="143"/>
      <c r="AF254" s="209" t="s">
        <v>954</v>
      </c>
      <c r="AG254" s="210"/>
      <c r="AH254" s="210"/>
      <c r="AI254" s="205" t="s">
        <v>955</v>
      </c>
      <c r="AM254" s="209" t="s">
        <v>954</v>
      </c>
      <c r="AN254" s="210"/>
      <c r="AO254" s="210"/>
      <c r="AP254" s="205" t="s">
        <v>955</v>
      </c>
      <c r="AQ254" s="133"/>
      <c r="AR254" s="133"/>
      <c r="AS254" s="143"/>
      <c r="AT254" s="209" t="s">
        <v>954</v>
      </c>
      <c r="AU254" s="210"/>
      <c r="AV254" s="210"/>
      <c r="AW254" s="205" t="s">
        <v>955</v>
      </c>
      <c r="AX254" s="133"/>
      <c r="AY254" s="133"/>
      <c r="AZ254" s="143"/>
      <c r="BA254" s="209" t="s">
        <v>954</v>
      </c>
      <c r="BB254" s="210"/>
      <c r="BC254" s="210"/>
      <c r="BD254" s="205" t="s">
        <v>955</v>
      </c>
      <c r="BE254" s="133"/>
      <c r="BF254" s="133"/>
      <c r="BG254" s="143"/>
      <c r="BH254" s="209" t="s">
        <v>954</v>
      </c>
      <c r="BI254" s="210"/>
      <c r="BJ254" s="210"/>
      <c r="BK254" s="205" t="s">
        <v>955</v>
      </c>
    </row>
    <row r="255" spans="1:84" ht="12.75" customHeight="1">
      <c r="A255" s="133"/>
      <c r="B255" s="133"/>
      <c r="C255" s="143"/>
      <c r="D255" s="143"/>
      <c r="E255" s="133"/>
      <c r="F255" s="133"/>
      <c r="G255" s="143"/>
      <c r="H255" s="133"/>
      <c r="I255" s="133"/>
      <c r="J255" s="143"/>
      <c r="K255" s="143"/>
      <c r="L255" s="133"/>
      <c r="M255" s="133"/>
      <c r="N255" s="143"/>
      <c r="O255" s="133"/>
      <c r="P255" s="133"/>
      <c r="Q255" s="143"/>
      <c r="R255" s="143"/>
      <c r="S255" s="133"/>
      <c r="T255" s="133"/>
      <c r="U255" s="143"/>
      <c r="V255" s="133"/>
      <c r="W255" s="133"/>
      <c r="X255" s="143"/>
      <c r="Y255" s="143"/>
      <c r="Z255" s="133"/>
      <c r="AA255" s="133"/>
      <c r="AB255" s="143"/>
      <c r="AC255" s="133"/>
      <c r="AD255" s="133"/>
      <c r="AE255" s="143"/>
      <c r="AF255" s="143"/>
      <c r="AG255" s="133"/>
      <c r="AH255" s="133"/>
      <c r="AI255" s="143"/>
      <c r="AJ255" s="133"/>
      <c r="AK255" s="133"/>
      <c r="AL255" s="143"/>
      <c r="AM255" s="143"/>
      <c r="AN255" s="133"/>
      <c r="AO255" s="133"/>
      <c r="AP255" s="143"/>
      <c r="AQ255" s="133"/>
      <c r="AR255" s="133"/>
      <c r="AS255" s="143"/>
      <c r="AT255" s="143"/>
      <c r="AU255" s="133"/>
      <c r="AV255" s="133"/>
      <c r="AW255" s="143"/>
      <c r="AX255" s="133"/>
      <c r="AY255" s="133"/>
      <c r="AZ255" s="143"/>
      <c r="BA255" s="143"/>
      <c r="BB255" s="133"/>
      <c r="BC255" s="133"/>
      <c r="BD255" s="143"/>
      <c r="BE255" s="133"/>
      <c r="BF255" s="133"/>
      <c r="BG255" s="143"/>
      <c r="BH255" s="143"/>
      <c r="BI255" s="133"/>
      <c r="BJ255" s="133"/>
      <c r="BK255" s="143"/>
      <c r="BL255" s="143"/>
      <c r="BM255" s="143"/>
      <c r="BN255" s="143"/>
      <c r="BO255" s="143"/>
      <c r="BP255" s="143"/>
      <c r="BQ255" s="143"/>
      <c r="BR255" s="143"/>
      <c r="BS255" s="143"/>
      <c r="BT255" s="143"/>
      <c r="BU255" s="143"/>
      <c r="BV255" s="143"/>
      <c r="BW255" s="143"/>
      <c r="BX255" s="143"/>
      <c r="BY255" s="143"/>
      <c r="BZ255" s="226"/>
      <c r="CA255" s="226"/>
      <c r="CB255" s="226"/>
      <c r="CC255" s="226"/>
      <c r="CD255" s="226"/>
      <c r="CE255" s="226"/>
      <c r="CF255" s="226"/>
    </row>
    <row r="256" spans="1:84" ht="12.75" customHeight="1">
      <c r="A256" s="328" t="s">
        <v>941</v>
      </c>
      <c r="B256" s="328"/>
      <c r="C256" s="328"/>
      <c r="D256" s="328"/>
      <c r="E256" s="328"/>
      <c r="F256" s="328"/>
      <c r="G256" s="328"/>
      <c r="H256" s="328" t="s">
        <v>941</v>
      </c>
      <c r="I256" s="328"/>
      <c r="J256" s="328"/>
      <c r="K256" s="328"/>
      <c r="L256" s="328"/>
      <c r="M256" s="328"/>
      <c r="N256" s="328"/>
      <c r="O256" s="328" t="s">
        <v>941</v>
      </c>
      <c r="P256" s="328"/>
      <c r="Q256" s="328"/>
      <c r="R256" s="328"/>
      <c r="S256" s="328"/>
      <c r="T256" s="328"/>
      <c r="U256" s="328"/>
      <c r="V256" s="328" t="s">
        <v>941</v>
      </c>
      <c r="W256" s="328"/>
      <c r="X256" s="328"/>
      <c r="Y256" s="328"/>
      <c r="Z256" s="328"/>
      <c r="AA256" s="328"/>
      <c r="AB256" s="328"/>
      <c r="AC256" s="328" t="s">
        <v>941</v>
      </c>
      <c r="AD256" s="328"/>
      <c r="AE256" s="328"/>
      <c r="AF256" s="328"/>
      <c r="AG256" s="328"/>
      <c r="AH256" s="328"/>
      <c r="AI256" s="328"/>
      <c r="AJ256" s="328" t="s">
        <v>941</v>
      </c>
      <c r="AK256" s="328"/>
      <c r="AL256" s="328"/>
      <c r="AM256" s="328"/>
      <c r="AN256" s="328"/>
      <c r="AO256" s="328"/>
      <c r="AP256" s="328"/>
      <c r="AQ256" s="328" t="s">
        <v>941</v>
      </c>
      <c r="AR256" s="328"/>
      <c r="AS256" s="328"/>
      <c r="AT256" s="328"/>
      <c r="AU256" s="328"/>
      <c r="AV256" s="328"/>
      <c r="AW256" s="328"/>
      <c r="AX256" s="328" t="s">
        <v>941</v>
      </c>
      <c r="AY256" s="328"/>
      <c r="AZ256" s="328"/>
      <c r="BA256" s="328"/>
      <c r="BB256" s="328"/>
      <c r="BC256" s="328"/>
      <c r="BD256" s="328"/>
      <c r="BE256" s="328" t="s">
        <v>941</v>
      </c>
      <c r="BF256" s="328"/>
      <c r="BG256" s="328"/>
      <c r="BH256" s="328"/>
      <c r="BI256" s="328"/>
      <c r="BJ256" s="328"/>
      <c r="BK256" s="328"/>
      <c r="BL256" s="328"/>
      <c r="BM256" s="328"/>
      <c r="BN256" s="328"/>
      <c r="BO256" s="328"/>
      <c r="BP256" s="328"/>
      <c r="BQ256" s="328"/>
      <c r="BR256" s="328"/>
      <c r="BS256" s="328"/>
      <c r="BT256" s="328"/>
      <c r="BU256" s="328"/>
      <c r="BV256" s="328"/>
      <c r="BW256" s="328"/>
      <c r="BX256" s="328"/>
      <c r="BY256" s="328"/>
      <c r="BZ256" s="328"/>
      <c r="CA256" s="328"/>
      <c r="CB256" s="328"/>
      <c r="CC256" s="328"/>
      <c r="CD256" s="328"/>
      <c r="CE256" s="328"/>
      <c r="CF256" s="328"/>
    </row>
    <row r="257" spans="1:84" ht="12.75" customHeight="1">
      <c r="A257" s="329" t="s">
        <v>942</v>
      </c>
      <c r="B257" s="329"/>
      <c r="C257" s="329"/>
      <c r="D257" s="329"/>
      <c r="E257" s="329"/>
      <c r="F257" s="329"/>
      <c r="G257" s="329"/>
      <c r="H257" s="329" t="s">
        <v>943</v>
      </c>
      <c r="I257" s="329"/>
      <c r="J257" s="329"/>
      <c r="K257" s="329"/>
      <c r="L257" s="329"/>
      <c r="M257" s="329"/>
      <c r="N257" s="329"/>
      <c r="O257" s="329" t="s">
        <v>944</v>
      </c>
      <c r="P257" s="329"/>
      <c r="Q257" s="329"/>
      <c r="R257" s="329"/>
      <c r="S257" s="329"/>
      <c r="T257" s="329"/>
      <c r="U257" s="329"/>
      <c r="V257" s="329" t="s">
        <v>945</v>
      </c>
      <c r="W257" s="329"/>
      <c r="X257" s="329"/>
      <c r="Y257" s="329"/>
      <c r="Z257" s="329"/>
      <c r="AA257" s="329"/>
      <c r="AB257" s="329"/>
      <c r="AC257" s="329" t="s">
        <v>946</v>
      </c>
      <c r="AD257" s="329"/>
      <c r="AE257" s="329"/>
      <c r="AF257" s="329"/>
      <c r="AG257" s="329"/>
      <c r="AH257" s="329"/>
      <c r="AI257" s="329"/>
      <c r="AJ257" s="329" t="s">
        <v>947</v>
      </c>
      <c r="AK257" s="329"/>
      <c r="AL257" s="329"/>
      <c r="AM257" s="329"/>
      <c r="AN257" s="329"/>
      <c r="AO257" s="329"/>
      <c r="AP257" s="329"/>
      <c r="AQ257" s="329" t="s">
        <v>948</v>
      </c>
      <c r="AR257" s="329"/>
      <c r="AS257" s="329"/>
      <c r="AT257" s="329"/>
      <c r="AU257" s="329"/>
      <c r="AV257" s="329"/>
      <c r="AW257" s="329"/>
      <c r="AX257" s="329" t="s">
        <v>949</v>
      </c>
      <c r="AY257" s="329"/>
      <c r="AZ257" s="329"/>
      <c r="BA257" s="329"/>
      <c r="BB257" s="329"/>
      <c r="BC257" s="329"/>
      <c r="BD257" s="329"/>
      <c r="BE257" s="329" t="s">
        <v>950</v>
      </c>
      <c r="BF257" s="329"/>
      <c r="BG257" s="329"/>
      <c r="BH257" s="329"/>
      <c r="BI257" s="329"/>
      <c r="BJ257" s="329"/>
      <c r="BK257" s="329"/>
      <c r="BS257" s="226"/>
      <c r="BT257" s="226"/>
      <c r="BU257" s="226"/>
      <c r="BV257" s="226"/>
      <c r="BW257" s="226"/>
      <c r="BX257" s="226"/>
      <c r="BY257" s="226"/>
      <c r="BZ257" s="226"/>
      <c r="CA257" s="226"/>
      <c r="CB257" s="226"/>
      <c r="CC257" s="226"/>
      <c r="CD257" s="226"/>
      <c r="CE257" s="226"/>
      <c r="CF257" s="226"/>
    </row>
    <row r="258" spans="1:84" ht="12.75" customHeight="1">
      <c r="A258" s="277" t="s">
        <v>784</v>
      </c>
      <c r="B258" s="277" t="s">
        <v>785</v>
      </c>
      <c r="C258" s="277" t="s">
        <v>764</v>
      </c>
      <c r="D258" s="277" t="s">
        <v>765</v>
      </c>
      <c r="E258" s="330" t="s">
        <v>543</v>
      </c>
      <c r="F258" s="330"/>
      <c r="G258" s="277" t="s">
        <v>544</v>
      </c>
      <c r="H258" s="277" t="s">
        <v>784</v>
      </c>
      <c r="I258" s="277" t="s">
        <v>785</v>
      </c>
      <c r="J258" s="277" t="s">
        <v>764</v>
      </c>
      <c r="K258" s="277" t="s">
        <v>765</v>
      </c>
      <c r="L258" s="330" t="s">
        <v>543</v>
      </c>
      <c r="M258" s="330"/>
      <c r="N258" s="277" t="s">
        <v>544</v>
      </c>
      <c r="O258" s="277" t="s">
        <v>784</v>
      </c>
      <c r="P258" s="277" t="s">
        <v>785</v>
      </c>
      <c r="Q258" s="277" t="s">
        <v>764</v>
      </c>
      <c r="R258" s="277" t="s">
        <v>765</v>
      </c>
      <c r="S258" s="330" t="s">
        <v>543</v>
      </c>
      <c r="T258" s="330"/>
      <c r="U258" s="277" t="s">
        <v>544</v>
      </c>
      <c r="V258" s="277" t="s">
        <v>784</v>
      </c>
      <c r="W258" s="277" t="s">
        <v>785</v>
      </c>
      <c r="X258" s="277" t="s">
        <v>764</v>
      </c>
      <c r="Y258" s="277" t="s">
        <v>765</v>
      </c>
      <c r="Z258" s="330" t="s">
        <v>543</v>
      </c>
      <c r="AA258" s="330"/>
      <c r="AB258" s="277" t="s">
        <v>544</v>
      </c>
      <c r="AC258" s="277" t="s">
        <v>784</v>
      </c>
      <c r="AD258" s="277" t="s">
        <v>785</v>
      </c>
      <c r="AE258" s="277" t="s">
        <v>764</v>
      </c>
      <c r="AF258" s="277" t="s">
        <v>765</v>
      </c>
      <c r="AG258" s="330" t="s">
        <v>543</v>
      </c>
      <c r="AH258" s="330"/>
      <c r="AI258" s="277" t="s">
        <v>544</v>
      </c>
      <c r="AJ258" s="277" t="s">
        <v>784</v>
      </c>
      <c r="AK258" s="277" t="s">
        <v>785</v>
      </c>
      <c r="AL258" s="277" t="s">
        <v>764</v>
      </c>
      <c r="AM258" s="277" t="s">
        <v>765</v>
      </c>
      <c r="AN258" s="330" t="s">
        <v>543</v>
      </c>
      <c r="AO258" s="330"/>
      <c r="AP258" s="277" t="s">
        <v>544</v>
      </c>
      <c r="AQ258" s="277" t="s">
        <v>784</v>
      </c>
      <c r="AR258" s="277" t="s">
        <v>785</v>
      </c>
      <c r="AS258" s="277" t="s">
        <v>764</v>
      </c>
      <c r="AT258" s="277" t="s">
        <v>765</v>
      </c>
      <c r="AU258" s="330" t="s">
        <v>543</v>
      </c>
      <c r="AV258" s="330"/>
      <c r="AW258" s="277" t="s">
        <v>544</v>
      </c>
      <c r="AX258" s="277" t="s">
        <v>784</v>
      </c>
      <c r="AY258" s="277" t="s">
        <v>785</v>
      </c>
      <c r="AZ258" s="277" t="s">
        <v>764</v>
      </c>
      <c r="BA258" s="277" t="s">
        <v>765</v>
      </c>
      <c r="BB258" s="330" t="s">
        <v>543</v>
      </c>
      <c r="BC258" s="330"/>
      <c r="BD258" s="277" t="s">
        <v>544</v>
      </c>
      <c r="BE258" s="277" t="s">
        <v>784</v>
      </c>
      <c r="BF258" s="277" t="s">
        <v>785</v>
      </c>
      <c r="BG258" s="277" t="s">
        <v>764</v>
      </c>
      <c r="BH258" s="277" t="s">
        <v>765</v>
      </c>
      <c r="BI258" s="330" t="s">
        <v>543</v>
      </c>
      <c r="BJ258" s="330"/>
      <c r="BK258" s="277" t="s">
        <v>544</v>
      </c>
      <c r="BS258" s="226"/>
      <c r="BT258" s="226"/>
      <c r="BU258" s="226"/>
      <c r="BV258" s="226"/>
      <c r="BW258" s="226"/>
      <c r="BX258" s="226"/>
      <c r="BY258" s="226"/>
      <c r="BZ258" s="226"/>
      <c r="CA258" s="226"/>
      <c r="CB258" s="226"/>
      <c r="CC258" s="226"/>
      <c r="CD258" s="226"/>
      <c r="CE258" s="226"/>
      <c r="CF258" s="226"/>
    </row>
    <row r="259" spans="1:84" ht="12.75" customHeight="1">
      <c r="A259" s="206"/>
      <c r="B259" s="206"/>
      <c r="C259" s="206"/>
      <c r="D259" s="206"/>
      <c r="E259" s="206"/>
      <c r="F259" s="206"/>
      <c r="G259" s="206"/>
      <c r="H259" s="206"/>
      <c r="I259" s="206"/>
      <c r="J259" s="206"/>
      <c r="K259" s="206"/>
      <c r="L259" s="206"/>
      <c r="M259" s="206"/>
      <c r="N259" s="206"/>
      <c r="O259" s="206"/>
      <c r="P259" s="206"/>
      <c r="Q259" s="206"/>
      <c r="R259" s="206"/>
      <c r="S259" s="206"/>
      <c r="T259" s="206"/>
      <c r="U259" s="206"/>
      <c r="V259" s="206"/>
      <c r="W259" s="206"/>
      <c r="X259" s="206"/>
      <c r="Y259" s="206"/>
      <c r="Z259" s="206"/>
      <c r="AA259" s="206"/>
      <c r="AB259" s="206"/>
      <c r="AC259" s="206"/>
      <c r="AD259" s="206"/>
      <c r="AE259" s="206"/>
      <c r="AF259" s="206"/>
      <c r="AG259" s="206"/>
      <c r="AH259" s="206"/>
      <c r="AI259" s="206"/>
      <c r="AJ259" s="206"/>
      <c r="AK259" s="206"/>
      <c r="AL259" s="206"/>
      <c r="AM259" s="206"/>
      <c r="AN259" s="206"/>
      <c r="AO259" s="206"/>
      <c r="AP259" s="206"/>
      <c r="AQ259" s="206"/>
      <c r="AR259" s="206"/>
      <c r="AS259" s="206"/>
      <c r="AT259" s="206"/>
      <c r="AU259" s="206"/>
      <c r="AV259" s="206"/>
      <c r="AW259" s="206"/>
      <c r="AX259" s="206"/>
      <c r="AY259" s="206"/>
      <c r="AZ259" s="206"/>
      <c r="BA259" s="206"/>
      <c r="BB259" s="206"/>
      <c r="BC259" s="206"/>
      <c r="BD259" s="206"/>
      <c r="BE259" s="206"/>
      <c r="BF259" s="206"/>
      <c r="BG259" s="206"/>
      <c r="BH259" s="206"/>
      <c r="BI259" s="206"/>
      <c r="BJ259" s="206"/>
      <c r="BK259" s="206"/>
      <c r="BS259" s="226"/>
      <c r="BT259" s="226"/>
      <c r="BU259" s="226"/>
      <c r="BV259" s="226"/>
      <c r="BW259" s="226"/>
      <c r="BX259" s="226"/>
      <c r="BY259" s="226"/>
    </row>
    <row r="260" spans="1:84" ht="12.75" customHeight="1">
      <c r="A260" s="133"/>
      <c r="B260" s="133"/>
      <c r="C260" s="143"/>
      <c r="D260" s="209" t="s">
        <v>954</v>
      </c>
      <c r="E260" s="210"/>
      <c r="F260" s="210"/>
      <c r="G260" s="205" t="s">
        <v>955</v>
      </c>
      <c r="H260" s="133"/>
      <c r="I260" s="133"/>
      <c r="J260" s="143"/>
      <c r="K260" s="209" t="s">
        <v>954</v>
      </c>
      <c r="L260" s="210"/>
      <c r="M260" s="210"/>
      <c r="N260" s="205" t="s">
        <v>955</v>
      </c>
      <c r="O260" s="133"/>
      <c r="P260" s="133"/>
      <c r="Q260" s="143"/>
      <c r="R260" s="209" t="s">
        <v>954</v>
      </c>
      <c r="S260" s="210"/>
      <c r="T260" s="210"/>
      <c r="U260" s="205" t="s">
        <v>955</v>
      </c>
      <c r="V260" s="133"/>
      <c r="W260" s="133"/>
      <c r="X260" s="143"/>
      <c r="Y260" s="209" t="s">
        <v>954</v>
      </c>
      <c r="Z260" s="210"/>
      <c r="AA260" s="210"/>
      <c r="AB260" s="205" t="s">
        <v>955</v>
      </c>
      <c r="AC260" s="133"/>
      <c r="AD260" s="133"/>
      <c r="AE260" s="143"/>
      <c r="AF260" s="209" t="s">
        <v>954</v>
      </c>
      <c r="AG260" s="210"/>
      <c r="AH260" s="210"/>
      <c r="AI260" s="205" t="s">
        <v>955</v>
      </c>
      <c r="AM260" s="209" t="s">
        <v>954</v>
      </c>
      <c r="AN260" s="210"/>
      <c r="AO260" s="210"/>
      <c r="AP260" s="205" t="s">
        <v>955</v>
      </c>
      <c r="AQ260" s="133"/>
      <c r="AR260" s="133"/>
      <c r="AS260" s="143"/>
      <c r="AT260" s="209" t="s">
        <v>954</v>
      </c>
      <c r="AU260" s="210"/>
      <c r="AV260" s="210"/>
      <c r="AW260" s="205" t="s">
        <v>955</v>
      </c>
      <c r="AX260" s="133"/>
      <c r="AY260" s="133"/>
      <c r="AZ260" s="143"/>
      <c r="BA260" s="209" t="s">
        <v>954</v>
      </c>
      <c r="BB260" s="210"/>
      <c r="BC260" s="210"/>
      <c r="BD260" s="205" t="s">
        <v>955</v>
      </c>
      <c r="BE260" s="133"/>
      <c r="BF260" s="133"/>
      <c r="BG260" s="143"/>
      <c r="BH260" s="209" t="s">
        <v>954</v>
      </c>
      <c r="BI260" s="210"/>
      <c r="BJ260" s="210"/>
      <c r="BK260" s="205" t="s">
        <v>955</v>
      </c>
    </row>
    <row r="261" spans="1:84" ht="12.75" customHeight="1">
      <c r="A261" s="133"/>
      <c r="B261" s="133"/>
      <c r="C261" s="143"/>
      <c r="D261" s="143"/>
      <c r="E261" s="133"/>
      <c r="F261" s="133"/>
      <c r="G261" s="143"/>
      <c r="H261" s="133"/>
      <c r="I261" s="133"/>
      <c r="J261" s="143"/>
      <c r="K261" s="143"/>
      <c r="L261" s="133"/>
      <c r="M261" s="133"/>
      <c r="N261" s="143"/>
      <c r="O261" s="133"/>
      <c r="P261" s="133"/>
      <c r="Q261" s="143"/>
      <c r="R261" s="143"/>
      <c r="S261" s="133"/>
      <c r="T261" s="133"/>
      <c r="U261" s="143"/>
      <c r="V261" s="133"/>
      <c r="W261" s="133"/>
      <c r="X261" s="143"/>
      <c r="Y261" s="143"/>
      <c r="Z261" s="133"/>
      <c r="AA261" s="133"/>
      <c r="AB261" s="143"/>
      <c r="AC261" s="133"/>
      <c r="AD261" s="133"/>
      <c r="AE261" s="143"/>
      <c r="AF261" s="143"/>
      <c r="AG261" s="133"/>
      <c r="AH261" s="133"/>
      <c r="AI261" s="143"/>
      <c r="AJ261" s="133"/>
      <c r="AK261" s="133"/>
      <c r="AL261" s="143"/>
      <c r="AM261" s="143"/>
      <c r="AN261" s="133"/>
      <c r="AO261" s="133"/>
      <c r="AP261" s="143"/>
      <c r="AQ261" s="133"/>
      <c r="AR261" s="133"/>
      <c r="AS261" s="143"/>
      <c r="AT261" s="143"/>
      <c r="AU261" s="133"/>
      <c r="AV261" s="133"/>
      <c r="AW261" s="143"/>
      <c r="AX261" s="133"/>
      <c r="AY261" s="133"/>
      <c r="AZ261" s="143"/>
      <c r="BA261" s="143"/>
      <c r="BB261" s="133"/>
      <c r="BC261" s="133"/>
      <c r="BD261" s="143"/>
      <c r="BE261" s="133"/>
      <c r="BF261" s="133"/>
      <c r="BG261" s="143"/>
      <c r="BH261" s="143"/>
      <c r="BI261" s="133"/>
      <c r="BJ261" s="133"/>
      <c r="BK261" s="143"/>
      <c r="BL261" s="143"/>
      <c r="BM261" s="143"/>
      <c r="BN261" s="143"/>
      <c r="BO261" s="143"/>
      <c r="BP261" s="143"/>
      <c r="BQ261" s="143"/>
      <c r="BR261" s="143"/>
      <c r="BS261" s="143"/>
      <c r="BT261" s="143"/>
      <c r="BU261" s="143"/>
      <c r="BV261" s="143"/>
      <c r="BW261" s="143"/>
      <c r="BX261" s="143"/>
      <c r="BY261" s="143"/>
      <c r="BZ261" s="226"/>
      <c r="CA261" s="226"/>
      <c r="CB261" s="226"/>
      <c r="CC261" s="226"/>
      <c r="CD261" s="226"/>
      <c r="CE261" s="226"/>
      <c r="CF261" s="226"/>
    </row>
    <row r="262" spans="1:84" ht="12.75" customHeight="1">
      <c r="A262" s="328" t="s">
        <v>941</v>
      </c>
      <c r="B262" s="328"/>
      <c r="C262" s="328"/>
      <c r="D262" s="328"/>
      <c r="E262" s="328"/>
      <c r="F262" s="328"/>
      <c r="G262" s="328"/>
      <c r="H262" s="328" t="s">
        <v>941</v>
      </c>
      <c r="I262" s="328"/>
      <c r="J262" s="328"/>
      <c r="K262" s="328"/>
      <c r="L262" s="328"/>
      <c r="M262" s="328"/>
      <c r="N262" s="328"/>
      <c r="O262" s="328" t="s">
        <v>941</v>
      </c>
      <c r="P262" s="328"/>
      <c r="Q262" s="328"/>
      <c r="R262" s="328"/>
      <c r="S262" s="328"/>
      <c r="T262" s="328"/>
      <c r="U262" s="328"/>
      <c r="V262" s="328" t="s">
        <v>941</v>
      </c>
      <c r="W262" s="328"/>
      <c r="X262" s="328"/>
      <c r="Y262" s="328"/>
      <c r="Z262" s="328"/>
      <c r="AA262" s="328"/>
      <c r="AB262" s="328"/>
      <c r="AC262" s="328" t="s">
        <v>941</v>
      </c>
      <c r="AD262" s="328"/>
      <c r="AE262" s="328"/>
      <c r="AF262" s="328"/>
      <c r="AG262" s="328"/>
      <c r="AH262" s="328"/>
      <c r="AI262" s="328"/>
      <c r="AJ262" s="328" t="s">
        <v>941</v>
      </c>
      <c r="AK262" s="328"/>
      <c r="AL262" s="328"/>
      <c r="AM262" s="328"/>
      <c r="AN262" s="328"/>
      <c r="AO262" s="328"/>
      <c r="AP262" s="328"/>
      <c r="AQ262" s="328" t="s">
        <v>941</v>
      </c>
      <c r="AR262" s="328"/>
      <c r="AS262" s="328"/>
      <c r="AT262" s="328"/>
      <c r="AU262" s="328"/>
      <c r="AV262" s="328"/>
      <c r="AW262" s="328"/>
      <c r="AX262" s="328" t="s">
        <v>941</v>
      </c>
      <c r="AY262" s="328"/>
      <c r="AZ262" s="328"/>
      <c r="BA262" s="328"/>
      <c r="BB262" s="328"/>
      <c r="BC262" s="328"/>
      <c r="BD262" s="328"/>
      <c r="BE262" s="328" t="s">
        <v>941</v>
      </c>
      <c r="BF262" s="328"/>
      <c r="BG262" s="328"/>
      <c r="BH262" s="328"/>
      <c r="BI262" s="328"/>
      <c r="BJ262" s="328"/>
      <c r="BK262" s="328"/>
      <c r="BL262" s="328"/>
      <c r="BM262" s="328"/>
      <c r="BN262" s="328"/>
      <c r="BO262" s="328"/>
      <c r="BP262" s="328"/>
      <c r="BQ262" s="328"/>
      <c r="BR262" s="328"/>
      <c r="BS262" s="328"/>
      <c r="BT262" s="328"/>
      <c r="BU262" s="328"/>
      <c r="BV262" s="328"/>
      <c r="BW262" s="328"/>
      <c r="BX262" s="328"/>
      <c r="BY262" s="328"/>
      <c r="BZ262" s="328"/>
      <c r="CA262" s="328"/>
      <c r="CB262" s="328"/>
      <c r="CC262" s="328"/>
      <c r="CD262" s="328"/>
      <c r="CE262" s="328"/>
      <c r="CF262" s="328"/>
    </row>
    <row r="263" spans="1:84" ht="12.75" customHeight="1">
      <c r="A263" s="329" t="s">
        <v>942</v>
      </c>
      <c r="B263" s="329"/>
      <c r="C263" s="329"/>
      <c r="D263" s="329"/>
      <c r="E263" s="329"/>
      <c r="F263" s="329"/>
      <c r="G263" s="329"/>
      <c r="H263" s="329" t="s">
        <v>943</v>
      </c>
      <c r="I263" s="329"/>
      <c r="J263" s="329"/>
      <c r="K263" s="329"/>
      <c r="L263" s="329"/>
      <c r="M263" s="329"/>
      <c r="N263" s="329"/>
      <c r="O263" s="329" t="s">
        <v>944</v>
      </c>
      <c r="P263" s="329"/>
      <c r="Q263" s="329"/>
      <c r="R263" s="329"/>
      <c r="S263" s="329"/>
      <c r="T263" s="329"/>
      <c r="U263" s="329"/>
      <c r="V263" s="329" t="s">
        <v>945</v>
      </c>
      <c r="W263" s="329"/>
      <c r="X263" s="329"/>
      <c r="Y263" s="329"/>
      <c r="Z263" s="329"/>
      <c r="AA263" s="329"/>
      <c r="AB263" s="329"/>
      <c r="AC263" s="329" t="s">
        <v>946</v>
      </c>
      <c r="AD263" s="329"/>
      <c r="AE263" s="329"/>
      <c r="AF263" s="329"/>
      <c r="AG263" s="329"/>
      <c r="AH263" s="329"/>
      <c r="AI263" s="329"/>
      <c r="AJ263" s="329" t="s">
        <v>947</v>
      </c>
      <c r="AK263" s="329"/>
      <c r="AL263" s="329"/>
      <c r="AM263" s="329"/>
      <c r="AN263" s="329"/>
      <c r="AO263" s="329"/>
      <c r="AP263" s="329"/>
      <c r="AQ263" s="329" t="s">
        <v>948</v>
      </c>
      <c r="AR263" s="329"/>
      <c r="AS263" s="329"/>
      <c r="AT263" s="329"/>
      <c r="AU263" s="329"/>
      <c r="AV263" s="329"/>
      <c r="AW263" s="329"/>
      <c r="AX263" s="329" t="s">
        <v>949</v>
      </c>
      <c r="AY263" s="329"/>
      <c r="AZ263" s="329"/>
      <c r="BA263" s="329"/>
      <c r="BB263" s="329"/>
      <c r="BC263" s="329"/>
      <c r="BD263" s="329"/>
      <c r="BS263" s="226"/>
      <c r="BT263" s="226"/>
      <c r="BU263" s="226"/>
      <c r="BV263" s="226"/>
      <c r="BW263" s="226"/>
      <c r="BX263" s="226"/>
      <c r="BY263" s="226"/>
      <c r="BZ263" s="226"/>
      <c r="CA263" s="226"/>
      <c r="CB263" s="226"/>
      <c r="CC263" s="226"/>
      <c r="CD263" s="226"/>
      <c r="CE263" s="226"/>
      <c r="CF263" s="226"/>
    </row>
    <row r="264" spans="1:84" ht="12.75" customHeight="1">
      <c r="A264" s="277" t="s">
        <v>784</v>
      </c>
      <c r="B264" s="277" t="s">
        <v>785</v>
      </c>
      <c r="C264" s="277" t="s">
        <v>764</v>
      </c>
      <c r="D264" s="277" t="s">
        <v>765</v>
      </c>
      <c r="E264" s="330" t="s">
        <v>543</v>
      </c>
      <c r="F264" s="330"/>
      <c r="G264" s="277" t="s">
        <v>544</v>
      </c>
      <c r="H264" s="277" t="s">
        <v>784</v>
      </c>
      <c r="I264" s="277" t="s">
        <v>785</v>
      </c>
      <c r="J264" s="277" t="s">
        <v>764</v>
      </c>
      <c r="K264" s="277" t="s">
        <v>765</v>
      </c>
      <c r="L264" s="330" t="s">
        <v>543</v>
      </c>
      <c r="M264" s="330"/>
      <c r="N264" s="277" t="s">
        <v>544</v>
      </c>
      <c r="O264" s="277" t="s">
        <v>784</v>
      </c>
      <c r="P264" s="277" t="s">
        <v>785</v>
      </c>
      <c r="Q264" s="277" t="s">
        <v>764</v>
      </c>
      <c r="R264" s="277" t="s">
        <v>765</v>
      </c>
      <c r="S264" s="330" t="s">
        <v>543</v>
      </c>
      <c r="T264" s="330"/>
      <c r="U264" s="277" t="s">
        <v>544</v>
      </c>
      <c r="V264" s="277" t="s">
        <v>784</v>
      </c>
      <c r="W264" s="277" t="s">
        <v>785</v>
      </c>
      <c r="X264" s="277" t="s">
        <v>764</v>
      </c>
      <c r="Y264" s="277" t="s">
        <v>765</v>
      </c>
      <c r="Z264" s="330" t="s">
        <v>543</v>
      </c>
      <c r="AA264" s="330"/>
      <c r="AB264" s="277" t="s">
        <v>544</v>
      </c>
      <c r="AC264" s="277" t="s">
        <v>784</v>
      </c>
      <c r="AD264" s="277" t="s">
        <v>785</v>
      </c>
      <c r="AE264" s="277" t="s">
        <v>764</v>
      </c>
      <c r="AF264" s="277" t="s">
        <v>765</v>
      </c>
      <c r="AG264" s="330" t="s">
        <v>543</v>
      </c>
      <c r="AH264" s="330"/>
      <c r="AI264" s="277" t="s">
        <v>544</v>
      </c>
      <c r="AJ264" s="277" t="s">
        <v>784</v>
      </c>
      <c r="AK264" s="277" t="s">
        <v>785</v>
      </c>
      <c r="AL264" s="277" t="s">
        <v>764</v>
      </c>
      <c r="AM264" s="277" t="s">
        <v>765</v>
      </c>
      <c r="AN264" s="330" t="s">
        <v>543</v>
      </c>
      <c r="AO264" s="330"/>
      <c r="AP264" s="277" t="s">
        <v>544</v>
      </c>
      <c r="AQ264" s="277" t="s">
        <v>784</v>
      </c>
      <c r="AR264" s="277" t="s">
        <v>785</v>
      </c>
      <c r="AS264" s="277" t="s">
        <v>764</v>
      </c>
      <c r="AT264" s="277" t="s">
        <v>765</v>
      </c>
      <c r="AU264" s="330" t="s">
        <v>543</v>
      </c>
      <c r="AV264" s="330"/>
      <c r="AW264" s="277" t="s">
        <v>544</v>
      </c>
      <c r="AX264" s="277" t="s">
        <v>784</v>
      </c>
      <c r="AY264" s="277" t="s">
        <v>785</v>
      </c>
      <c r="AZ264" s="277" t="s">
        <v>764</v>
      </c>
      <c r="BA264" s="277" t="s">
        <v>765</v>
      </c>
      <c r="BB264" s="330" t="s">
        <v>543</v>
      </c>
      <c r="BC264" s="330"/>
      <c r="BD264" s="277" t="s">
        <v>544</v>
      </c>
      <c r="BS264" s="226"/>
      <c r="BT264" s="226"/>
      <c r="BU264" s="226"/>
      <c r="BV264" s="226"/>
      <c r="BW264" s="226"/>
      <c r="BX264" s="226"/>
      <c r="BY264" s="226"/>
      <c r="BZ264" s="226"/>
      <c r="CA264" s="226"/>
      <c r="CB264" s="226"/>
      <c r="CC264" s="226"/>
      <c r="CD264" s="226"/>
      <c r="CE264" s="226"/>
      <c r="CF264" s="226"/>
    </row>
    <row r="265" spans="1:84" ht="12.75" customHeight="1">
      <c r="A265" s="206" t="e">
        <f>Turnidomenica!#REF!</f>
        <v>#REF!</v>
      </c>
      <c r="B265" s="206" t="e">
        <f>Turnidomenica!#REF!</f>
        <v>#REF!</v>
      </c>
      <c r="C265" s="206" t="e">
        <f>Turnidomenica!#REF!</f>
        <v>#REF!</v>
      </c>
      <c r="D265" s="206" t="e">
        <f>Turnidomenica!#REF!</f>
        <v>#REF!</v>
      </c>
      <c r="E265" s="206"/>
      <c r="F265" s="206"/>
      <c r="G265" s="206" t="e">
        <f>Turnidomenica!#REF!</f>
        <v>#REF!</v>
      </c>
      <c r="H265" s="206" t="e">
        <f>Turnidomenica!#REF!</f>
        <v>#REF!</v>
      </c>
      <c r="I265" s="206" t="e">
        <f>Turnidomenica!#REF!</f>
        <v>#REF!</v>
      </c>
      <c r="J265" s="206" t="e">
        <f>Turnidomenica!#REF!</f>
        <v>#REF!</v>
      </c>
      <c r="K265" s="206" t="e">
        <f>Turnidomenica!#REF!</f>
        <v>#REF!</v>
      </c>
      <c r="L265" s="206"/>
      <c r="M265" s="206"/>
      <c r="N265" s="206" t="e">
        <f>Turnidomenica!#REF!</f>
        <v>#REF!</v>
      </c>
      <c r="O265" s="247" t="e">
        <f>Turnidomenica!#REF!</f>
        <v>#REF!</v>
      </c>
      <c r="P265" s="247" t="e">
        <f>Turnidomenica!#REF!</f>
        <v>#REF!</v>
      </c>
      <c r="Q265" s="247" t="e">
        <f>Turnidomenica!#REF!</f>
        <v>#REF!</v>
      </c>
      <c r="R265" s="247" t="e">
        <f>Turnidomenica!#REF!</f>
        <v>#REF!</v>
      </c>
      <c r="S265" s="247"/>
      <c r="T265" s="247"/>
      <c r="U265" s="247" t="e">
        <f>Turnidomenica!#REF!</f>
        <v>#REF!</v>
      </c>
      <c r="V265" s="206" t="e">
        <f>Turnidomenica!#REF!</f>
        <v>#REF!</v>
      </c>
      <c r="W265" s="206" t="e">
        <f>Turnidomenica!#REF!</f>
        <v>#REF!</v>
      </c>
      <c r="X265" s="206" t="e">
        <f>Turnidomenica!#REF!</f>
        <v>#REF!</v>
      </c>
      <c r="Y265" s="206" t="e">
        <f>Turnidomenica!#REF!</f>
        <v>#REF!</v>
      </c>
      <c r="Z265" s="206" t="e">
        <f>Turnidomenica!#REF!</f>
        <v>#REF!</v>
      </c>
      <c r="AA265" s="206" t="e">
        <f>Turnidomenica!#REF!</f>
        <v>#REF!</v>
      </c>
      <c r="AB265" s="206" t="e">
        <f>Turnidomenica!#REF!</f>
        <v>#REF!</v>
      </c>
      <c r="AC265" s="206" t="e">
        <f>Turnidomenica!#REF!</f>
        <v>#REF!</v>
      </c>
      <c r="AD265" s="206" t="e">
        <f>Turnidomenica!#REF!</f>
        <v>#REF!</v>
      </c>
      <c r="AE265" s="206" t="e">
        <f>Turnidomenica!#REF!</f>
        <v>#REF!</v>
      </c>
      <c r="AF265" s="206" t="e">
        <f>Turnidomenica!#REF!</f>
        <v>#REF!</v>
      </c>
      <c r="AG265" s="206"/>
      <c r="AH265" s="206"/>
      <c r="AI265" s="206" t="e">
        <f>Turnidomenica!#REF!</f>
        <v>#REF!</v>
      </c>
      <c r="AJ265" s="206" t="e">
        <f>Turnidomenica!#REF!</f>
        <v>#REF!</v>
      </c>
      <c r="AK265" s="206" t="e">
        <f>Turnidomenica!#REF!</f>
        <v>#REF!</v>
      </c>
      <c r="AL265" s="206" t="e">
        <f>Turnidomenica!#REF!</f>
        <v>#REF!</v>
      </c>
      <c r="AM265" s="206" t="e">
        <f>Turnidomenica!#REF!</f>
        <v>#REF!</v>
      </c>
      <c r="AN265" s="206"/>
      <c r="AO265" s="206"/>
      <c r="AP265" s="206" t="e">
        <f>Turnidomenica!#REF!</f>
        <v>#REF!</v>
      </c>
      <c r="AQ265" s="206" t="e">
        <f>Turnidomenica!#REF!</f>
        <v>#REF!</v>
      </c>
      <c r="AR265" s="206" t="e">
        <f>Turnidomenica!#REF!</f>
        <v>#REF!</v>
      </c>
      <c r="AS265" s="206" t="e">
        <f>Turnidomenica!#REF!</f>
        <v>#REF!</v>
      </c>
      <c r="AT265" s="206" t="e">
        <f>Turnidomenica!#REF!</f>
        <v>#REF!</v>
      </c>
      <c r="AU265" s="206"/>
      <c r="AV265" s="206"/>
      <c r="AW265" s="206" t="e">
        <f>Turnidomenica!#REF!</f>
        <v>#REF!</v>
      </c>
      <c r="AX265" s="206" t="e">
        <f>Turnidomenica!#REF!</f>
        <v>#REF!</v>
      </c>
      <c r="AY265" s="206" t="e">
        <f>Turnidomenica!#REF!</f>
        <v>#REF!</v>
      </c>
      <c r="AZ265" s="206" t="e">
        <f>Turnidomenica!#REF!</f>
        <v>#REF!</v>
      </c>
      <c r="BA265" s="206" t="e">
        <f>Turnidomenica!#REF!</f>
        <v>#REF!</v>
      </c>
      <c r="BB265" s="206"/>
      <c r="BC265" s="206"/>
      <c r="BD265" s="206" t="e">
        <f>Turnidomenica!#REF!</f>
        <v>#REF!</v>
      </c>
      <c r="BS265" s="226"/>
      <c r="BT265" s="226"/>
      <c r="BU265" s="226"/>
      <c r="BV265" s="226"/>
      <c r="BW265" s="226"/>
      <c r="BX265" s="226"/>
      <c r="BY265" s="226"/>
    </row>
    <row r="266" spans="1:84" ht="12.75" customHeight="1">
      <c r="A266" s="133"/>
      <c r="B266" s="133"/>
      <c r="C266" s="143"/>
      <c r="D266" s="209" t="s">
        <v>954</v>
      </c>
      <c r="E266" s="210"/>
      <c r="F266" s="210"/>
      <c r="G266" s="205" t="s">
        <v>955</v>
      </c>
      <c r="H266" s="133"/>
      <c r="I266" s="133"/>
      <c r="J266" s="143"/>
      <c r="K266" s="209" t="s">
        <v>954</v>
      </c>
      <c r="L266" s="210"/>
      <c r="M266" s="210"/>
      <c r="N266" s="205" t="s">
        <v>955</v>
      </c>
      <c r="O266" s="133"/>
      <c r="P266" s="133"/>
      <c r="Q266" s="143"/>
      <c r="R266" s="209" t="s">
        <v>954</v>
      </c>
      <c r="S266" s="210"/>
      <c r="T266" s="210"/>
      <c r="U266" s="205" t="s">
        <v>955</v>
      </c>
      <c r="V266" s="133"/>
      <c r="W266" s="133"/>
      <c r="X266" s="143"/>
      <c r="Y266" s="209" t="s">
        <v>954</v>
      </c>
      <c r="Z266" s="210"/>
      <c r="AA266" s="210"/>
      <c r="AB266" s="205" t="s">
        <v>955</v>
      </c>
      <c r="AC266" s="133"/>
      <c r="AD266" s="133"/>
      <c r="AE266" s="143"/>
      <c r="AF266" s="209" t="s">
        <v>954</v>
      </c>
      <c r="AG266" s="210"/>
      <c r="AH266" s="210"/>
      <c r="AI266" s="205" t="s">
        <v>955</v>
      </c>
      <c r="AM266" s="209" t="s">
        <v>954</v>
      </c>
      <c r="AN266" s="210"/>
      <c r="AO266" s="210"/>
      <c r="AP266" s="205" t="s">
        <v>955</v>
      </c>
      <c r="AQ266" s="133"/>
      <c r="AR266" s="133"/>
      <c r="AS266" s="143"/>
      <c r="AT266" s="209" t="s">
        <v>954</v>
      </c>
      <c r="AU266" s="210"/>
      <c r="AV266" s="210"/>
      <c r="AW266" s="205" t="s">
        <v>955</v>
      </c>
      <c r="AX266" s="133"/>
      <c r="AY266" s="133"/>
      <c r="AZ266" s="143"/>
      <c r="BA266" s="209" t="s">
        <v>954</v>
      </c>
      <c r="BB266" s="210"/>
      <c r="BC266" s="210"/>
      <c r="BD266" s="205" t="s">
        <v>955</v>
      </c>
    </row>
    <row r="267" spans="1:84" ht="12.75" customHeight="1">
      <c r="A267" s="133"/>
      <c r="B267" s="133"/>
      <c r="C267" s="143"/>
      <c r="D267" s="143"/>
      <c r="E267" s="133"/>
      <c r="F267" s="133"/>
      <c r="G267" s="143"/>
      <c r="H267" s="133"/>
      <c r="I267" s="133"/>
      <c r="J267" s="143"/>
      <c r="K267" s="143"/>
      <c r="L267" s="133"/>
      <c r="M267" s="133"/>
      <c r="N267" s="143"/>
      <c r="O267" s="133"/>
      <c r="P267" s="133"/>
      <c r="Q267" s="143"/>
      <c r="R267" s="143"/>
      <c r="S267" s="133"/>
      <c r="T267" s="133"/>
      <c r="U267" s="143"/>
      <c r="V267" s="133"/>
      <c r="W267" s="133"/>
      <c r="X267" s="143"/>
      <c r="Y267" s="143"/>
      <c r="Z267" s="133"/>
      <c r="AA267" s="133"/>
      <c r="AB267" s="143"/>
      <c r="AC267" s="133"/>
      <c r="AD267" s="133"/>
      <c r="AE267" s="143"/>
      <c r="AF267" s="143"/>
      <c r="AG267" s="133"/>
      <c r="AH267" s="133"/>
      <c r="AI267" s="143"/>
      <c r="AJ267" s="133"/>
      <c r="AK267" s="133"/>
      <c r="AL267" s="143"/>
      <c r="AM267" s="143"/>
      <c r="AN267" s="133"/>
      <c r="AO267" s="133"/>
      <c r="AP267" s="143"/>
      <c r="AQ267" s="133"/>
      <c r="AR267" s="133"/>
      <c r="AS267" s="143"/>
      <c r="AT267" s="143"/>
      <c r="AU267" s="133"/>
      <c r="AV267" s="133"/>
      <c r="AW267" s="143"/>
      <c r="AX267" s="133"/>
      <c r="AY267" s="133"/>
      <c r="AZ267" s="143"/>
      <c r="BA267" s="143"/>
      <c r="BB267" s="133"/>
      <c r="BC267" s="133"/>
      <c r="BD267" s="143"/>
      <c r="BE267" s="133"/>
      <c r="BF267" s="133"/>
      <c r="BG267" s="143"/>
      <c r="BH267" s="143"/>
      <c r="BI267" s="133"/>
      <c r="BJ267" s="133"/>
      <c r="BK267" s="143"/>
      <c r="BL267" s="143"/>
      <c r="BM267" s="143"/>
      <c r="BN267" s="143"/>
      <c r="BO267" s="143"/>
      <c r="BP267" s="143"/>
      <c r="BQ267" s="143"/>
      <c r="BR267" s="143"/>
      <c r="BS267" s="143"/>
      <c r="BT267" s="143"/>
      <c r="BU267" s="143"/>
      <c r="BV267" s="143"/>
      <c r="BW267" s="143"/>
      <c r="BX267" s="143"/>
      <c r="BY267" s="143"/>
      <c r="BZ267" s="226"/>
      <c r="CA267" s="226"/>
      <c r="CB267" s="226"/>
      <c r="CC267" s="226"/>
      <c r="CD267" s="226"/>
      <c r="CE267" s="226"/>
      <c r="CF267" s="226"/>
    </row>
    <row r="268" spans="1:84" ht="12.75" customHeight="1">
      <c r="A268" s="328" t="s">
        <v>941</v>
      </c>
      <c r="B268" s="328"/>
      <c r="C268" s="328"/>
      <c r="D268" s="328"/>
      <c r="E268" s="328"/>
      <c r="F268" s="328"/>
      <c r="G268" s="328"/>
      <c r="H268" s="328" t="s">
        <v>941</v>
      </c>
      <c r="I268" s="328"/>
      <c r="J268" s="328"/>
      <c r="K268" s="328"/>
      <c r="L268" s="328"/>
      <c r="M268" s="328"/>
      <c r="N268" s="328"/>
      <c r="O268" s="328" t="s">
        <v>941</v>
      </c>
      <c r="P268" s="328"/>
      <c r="Q268" s="328"/>
      <c r="R268" s="328"/>
      <c r="S268" s="328"/>
      <c r="T268" s="328"/>
      <c r="U268" s="328"/>
      <c r="V268" s="328" t="s">
        <v>941</v>
      </c>
      <c r="W268" s="328"/>
      <c r="X268" s="328"/>
      <c r="Y268" s="328"/>
      <c r="Z268" s="328"/>
      <c r="AA268" s="328"/>
      <c r="AB268" s="328"/>
      <c r="AC268" s="328" t="s">
        <v>941</v>
      </c>
      <c r="AD268" s="328"/>
      <c r="AE268" s="328"/>
      <c r="AF268" s="328"/>
      <c r="AG268" s="328"/>
      <c r="AH268" s="328"/>
      <c r="AI268" s="328"/>
      <c r="AJ268" s="328" t="s">
        <v>941</v>
      </c>
      <c r="AK268" s="328"/>
      <c r="AL268" s="328"/>
      <c r="AM268" s="328"/>
      <c r="AN268" s="328"/>
      <c r="AO268" s="328"/>
      <c r="AP268" s="328"/>
      <c r="AQ268" s="328" t="s">
        <v>941</v>
      </c>
      <c r="AR268" s="328"/>
      <c r="AS268" s="328"/>
      <c r="AT268" s="328"/>
      <c r="AU268" s="328"/>
      <c r="AV268" s="328"/>
      <c r="AW268" s="328"/>
      <c r="AX268" s="328" t="s">
        <v>941</v>
      </c>
      <c r="AY268" s="328"/>
      <c r="AZ268" s="328"/>
      <c r="BA268" s="328"/>
      <c r="BB268" s="328"/>
      <c r="BC268" s="328"/>
      <c r="BD268" s="328"/>
      <c r="BE268" s="226"/>
      <c r="BF268" s="226"/>
      <c r="BG268" s="226"/>
      <c r="BH268" s="226"/>
      <c r="BI268" s="226"/>
      <c r="BJ268" s="226"/>
      <c r="BK268" s="226"/>
      <c r="BL268" s="226"/>
      <c r="BM268" s="226"/>
      <c r="BN268" s="226"/>
      <c r="BO268" s="226"/>
      <c r="BP268" s="226"/>
      <c r="BQ268" s="226"/>
      <c r="BR268" s="226"/>
      <c r="BS268" s="226"/>
      <c r="BT268" s="226"/>
      <c r="BU268" s="226"/>
      <c r="BV268" s="226"/>
      <c r="BW268" s="226"/>
      <c r="BX268" s="226"/>
      <c r="BY268" s="226"/>
      <c r="BZ268" s="226"/>
      <c r="CA268" s="226"/>
      <c r="CB268" s="226"/>
      <c r="CC268" s="226"/>
      <c r="CD268" s="226"/>
      <c r="CE268" s="226"/>
      <c r="CF268" s="226"/>
    </row>
    <row r="269" spans="1:84" ht="12.75" customHeight="1">
      <c r="A269" s="329" t="s">
        <v>942</v>
      </c>
      <c r="B269" s="329"/>
      <c r="C269" s="329"/>
      <c r="D269" s="329"/>
      <c r="E269" s="329"/>
      <c r="F269" s="329"/>
      <c r="G269" s="329"/>
      <c r="H269" s="329" t="s">
        <v>943</v>
      </c>
      <c r="I269" s="329"/>
      <c r="J269" s="329"/>
      <c r="K269" s="329"/>
      <c r="L269" s="329"/>
      <c r="M269" s="329"/>
      <c r="N269" s="329"/>
      <c r="O269" s="329" t="s">
        <v>944</v>
      </c>
      <c r="P269" s="329"/>
      <c r="Q269" s="329"/>
      <c r="R269" s="329"/>
      <c r="S269" s="329"/>
      <c r="T269" s="329"/>
      <c r="U269" s="329"/>
      <c r="V269" s="329" t="s">
        <v>945</v>
      </c>
      <c r="W269" s="329"/>
      <c r="X269" s="329"/>
      <c r="Y269" s="329"/>
      <c r="Z269" s="329"/>
      <c r="AA269" s="329"/>
      <c r="AB269" s="329"/>
      <c r="AC269" s="329" t="s">
        <v>946</v>
      </c>
      <c r="AD269" s="329"/>
      <c r="AE269" s="329"/>
      <c r="AF269" s="329"/>
      <c r="AG269" s="329"/>
      <c r="AH269" s="329"/>
      <c r="AI269" s="329"/>
      <c r="AJ269" s="329" t="s">
        <v>947</v>
      </c>
      <c r="AK269" s="329"/>
      <c r="AL269" s="329"/>
      <c r="AM269" s="329"/>
      <c r="AN269" s="329"/>
      <c r="AO269" s="329"/>
      <c r="AP269" s="329"/>
      <c r="AQ269" s="329" t="s">
        <v>948</v>
      </c>
      <c r="AR269" s="329"/>
      <c r="AS269" s="329"/>
      <c r="AT269" s="329"/>
      <c r="AU269" s="329"/>
      <c r="AV269" s="329"/>
      <c r="AW269" s="329"/>
      <c r="AX269" s="329" t="s">
        <v>949</v>
      </c>
      <c r="AY269" s="329"/>
      <c r="AZ269" s="329"/>
      <c r="BA269" s="329"/>
      <c r="BB269" s="329"/>
      <c r="BC269" s="329"/>
      <c r="BD269" s="329"/>
      <c r="BS269" s="226"/>
      <c r="BT269" s="226"/>
      <c r="BU269" s="226"/>
      <c r="BV269" s="226"/>
      <c r="BW269" s="226"/>
      <c r="BX269" s="226"/>
      <c r="BY269" s="226"/>
      <c r="BZ269" s="226"/>
      <c r="CA269" s="226"/>
      <c r="CB269" s="226"/>
      <c r="CC269" s="226"/>
      <c r="CD269" s="226"/>
      <c r="CE269" s="226"/>
      <c r="CF269" s="226"/>
    </row>
    <row r="270" spans="1:84" ht="12.75" customHeight="1">
      <c r="A270" s="277" t="s">
        <v>784</v>
      </c>
      <c r="B270" s="277" t="s">
        <v>785</v>
      </c>
      <c r="C270" s="277" t="s">
        <v>764</v>
      </c>
      <c r="D270" s="277" t="s">
        <v>765</v>
      </c>
      <c r="E270" s="330" t="s">
        <v>543</v>
      </c>
      <c r="F270" s="330"/>
      <c r="G270" s="277" t="s">
        <v>544</v>
      </c>
      <c r="H270" s="277" t="s">
        <v>784</v>
      </c>
      <c r="I270" s="277" t="s">
        <v>785</v>
      </c>
      <c r="J270" s="277" t="s">
        <v>764</v>
      </c>
      <c r="K270" s="277" t="s">
        <v>765</v>
      </c>
      <c r="L270" s="330" t="s">
        <v>543</v>
      </c>
      <c r="M270" s="330"/>
      <c r="N270" s="277" t="s">
        <v>544</v>
      </c>
      <c r="O270" s="277" t="s">
        <v>784</v>
      </c>
      <c r="P270" s="277" t="s">
        <v>785</v>
      </c>
      <c r="Q270" s="277" t="s">
        <v>764</v>
      </c>
      <c r="R270" s="277" t="s">
        <v>765</v>
      </c>
      <c r="S270" s="330" t="s">
        <v>543</v>
      </c>
      <c r="T270" s="330"/>
      <c r="U270" s="277" t="s">
        <v>544</v>
      </c>
      <c r="V270" s="277" t="s">
        <v>784</v>
      </c>
      <c r="W270" s="277" t="s">
        <v>785</v>
      </c>
      <c r="X270" s="277" t="s">
        <v>764</v>
      </c>
      <c r="Y270" s="277" t="s">
        <v>765</v>
      </c>
      <c r="Z270" s="330" t="s">
        <v>543</v>
      </c>
      <c r="AA270" s="330"/>
      <c r="AB270" s="277" t="s">
        <v>544</v>
      </c>
      <c r="AC270" s="277" t="s">
        <v>784</v>
      </c>
      <c r="AD270" s="277" t="s">
        <v>785</v>
      </c>
      <c r="AE270" s="277" t="s">
        <v>764</v>
      </c>
      <c r="AF270" s="277" t="s">
        <v>765</v>
      </c>
      <c r="AG270" s="330" t="s">
        <v>543</v>
      </c>
      <c r="AH270" s="330"/>
      <c r="AI270" s="277" t="s">
        <v>544</v>
      </c>
      <c r="AJ270" s="277" t="s">
        <v>784</v>
      </c>
      <c r="AK270" s="277" t="s">
        <v>785</v>
      </c>
      <c r="AL270" s="277" t="s">
        <v>764</v>
      </c>
      <c r="AM270" s="277" t="s">
        <v>765</v>
      </c>
      <c r="AN270" s="330" t="s">
        <v>543</v>
      </c>
      <c r="AO270" s="330"/>
      <c r="AP270" s="277" t="s">
        <v>544</v>
      </c>
      <c r="AQ270" s="277" t="s">
        <v>784</v>
      </c>
      <c r="AR270" s="277" t="s">
        <v>785</v>
      </c>
      <c r="AS270" s="277" t="s">
        <v>764</v>
      </c>
      <c r="AT270" s="277" t="s">
        <v>765</v>
      </c>
      <c r="AU270" s="330" t="s">
        <v>543</v>
      </c>
      <c r="AV270" s="330"/>
      <c r="AW270" s="277" t="s">
        <v>544</v>
      </c>
      <c r="AX270" s="277" t="s">
        <v>784</v>
      </c>
      <c r="AY270" s="277" t="s">
        <v>785</v>
      </c>
      <c r="AZ270" s="277" t="s">
        <v>764</v>
      </c>
      <c r="BA270" s="277" t="s">
        <v>765</v>
      </c>
      <c r="BB270" s="330" t="s">
        <v>543</v>
      </c>
      <c r="BC270" s="330"/>
      <c r="BD270" s="277" t="s">
        <v>544</v>
      </c>
      <c r="BS270" s="226"/>
      <c r="BT270" s="226"/>
      <c r="BU270" s="226"/>
      <c r="BV270" s="226"/>
      <c r="BW270" s="226"/>
      <c r="BX270" s="226"/>
      <c r="BY270" s="226"/>
      <c r="BZ270" s="226"/>
      <c r="CA270" s="226"/>
      <c r="CB270" s="226"/>
      <c r="CC270" s="226"/>
      <c r="CD270" s="226"/>
      <c r="CE270" s="226"/>
      <c r="CF270" s="226"/>
    </row>
    <row r="271" spans="1:84" ht="12.75" customHeight="1">
      <c r="A271" s="206" t="e">
        <f>Turnidomenica!#REF!</f>
        <v>#REF!</v>
      </c>
      <c r="B271" s="206" t="e">
        <f>Turnidomenica!#REF!</f>
        <v>#REF!</v>
      </c>
      <c r="C271" s="206" t="e">
        <f>Turnidomenica!#REF!</f>
        <v>#REF!</v>
      </c>
      <c r="D271" s="206" t="e">
        <f>Turnidomenica!#REF!</f>
        <v>#REF!</v>
      </c>
      <c r="E271" s="206"/>
      <c r="F271" s="206"/>
      <c r="G271" s="206" t="e">
        <f>Turnidomenica!#REF!</f>
        <v>#REF!</v>
      </c>
      <c r="H271" s="206" t="e">
        <f>Turnidomenica!#REF!</f>
        <v>#REF!</v>
      </c>
      <c r="I271" s="206" t="e">
        <f>Turnidomenica!#REF!</f>
        <v>#REF!</v>
      </c>
      <c r="J271" s="206" t="e">
        <f>Turnidomenica!#REF!</f>
        <v>#REF!</v>
      </c>
      <c r="K271" s="206" t="e">
        <f>Turnidomenica!#REF!</f>
        <v>#REF!</v>
      </c>
      <c r="L271" s="206"/>
      <c r="M271" s="206"/>
      <c r="N271" s="206" t="e">
        <f>Turnidomenica!#REF!</f>
        <v>#REF!</v>
      </c>
      <c r="O271" s="206" t="e">
        <f>Turnidomenica!#REF!</f>
        <v>#REF!</v>
      </c>
      <c r="P271" s="206" t="e">
        <f>Turnidomenica!#REF!</f>
        <v>#REF!</v>
      </c>
      <c r="Q271" s="206" t="e">
        <f>Turnidomenica!#REF!</f>
        <v>#REF!</v>
      </c>
      <c r="R271" s="206" t="e">
        <f>Turnidomenica!#REF!</f>
        <v>#REF!</v>
      </c>
      <c r="S271" s="206"/>
      <c r="T271" s="206"/>
      <c r="U271" s="206" t="e">
        <f>Turnidomenica!#REF!</f>
        <v>#REF!</v>
      </c>
      <c r="V271" s="206" t="e">
        <f>Turnidomenica!#REF!</f>
        <v>#REF!</v>
      </c>
      <c r="W271" s="206" t="e">
        <f>Turnidomenica!#REF!</f>
        <v>#REF!</v>
      </c>
      <c r="X271" s="206" t="e">
        <f>Turnidomenica!#REF!</f>
        <v>#REF!</v>
      </c>
      <c r="Y271" s="206" t="e">
        <f>Turnidomenica!#REF!</f>
        <v>#REF!</v>
      </c>
      <c r="Z271" s="206" t="e">
        <f>Turnidomenica!#REF!</f>
        <v>#REF!</v>
      </c>
      <c r="AA271" s="206" t="e">
        <f>Turnidomenica!#REF!</f>
        <v>#REF!</v>
      </c>
      <c r="AB271" s="206" t="e">
        <f>Turnidomenica!#REF!</f>
        <v>#REF!</v>
      </c>
      <c r="AC271" s="206" t="e">
        <f>Turnidomenica!#REF!</f>
        <v>#REF!</v>
      </c>
      <c r="AD271" s="206" t="e">
        <f>Turnidomenica!#REF!</f>
        <v>#REF!</v>
      </c>
      <c r="AE271" s="206" t="e">
        <f>Turnidomenica!#REF!</f>
        <v>#REF!</v>
      </c>
      <c r="AF271" s="206" t="e">
        <f>Turnidomenica!#REF!</f>
        <v>#REF!</v>
      </c>
      <c r="AG271" s="206"/>
      <c r="AH271" s="206"/>
      <c r="AI271" s="206" t="e">
        <f>Turnidomenica!#REF!</f>
        <v>#REF!</v>
      </c>
      <c r="AJ271" s="206" t="e">
        <f>Turnidomenica!#REF!</f>
        <v>#REF!</v>
      </c>
      <c r="AK271" s="206" t="e">
        <f>Turnidomenica!#REF!</f>
        <v>#REF!</v>
      </c>
      <c r="AL271" s="206" t="e">
        <f>Turnidomenica!#REF!</f>
        <v>#REF!</v>
      </c>
      <c r="AM271" s="206" t="e">
        <f>Turnidomenica!#REF!</f>
        <v>#REF!</v>
      </c>
      <c r="AN271" s="206"/>
      <c r="AO271" s="206"/>
      <c r="AP271" s="206" t="e">
        <f>Turnidomenica!#REF!</f>
        <v>#REF!</v>
      </c>
      <c r="AQ271" s="206" t="e">
        <f>Turnidomenica!#REF!</f>
        <v>#REF!</v>
      </c>
      <c r="AR271" s="206" t="e">
        <f>Turnidomenica!#REF!</f>
        <v>#REF!</v>
      </c>
      <c r="AS271" s="206" t="e">
        <f>Turnidomenica!#REF!</f>
        <v>#REF!</v>
      </c>
      <c r="AT271" s="206" t="e">
        <f>Turnidomenica!#REF!</f>
        <v>#REF!</v>
      </c>
      <c r="AU271" s="206"/>
      <c r="AV271" s="206"/>
      <c r="AW271" s="206" t="e">
        <f>Turnidomenica!#REF!</f>
        <v>#REF!</v>
      </c>
      <c r="AX271" s="206" t="e">
        <f>Turnidomenica!#REF!</f>
        <v>#REF!</v>
      </c>
      <c r="AY271" s="206" t="e">
        <f>Turnidomenica!#REF!</f>
        <v>#REF!</v>
      </c>
      <c r="AZ271" s="206" t="e">
        <f>Turnidomenica!#REF!</f>
        <v>#REF!</v>
      </c>
      <c r="BA271" s="206" t="e">
        <f>Turnidomenica!#REF!</f>
        <v>#REF!</v>
      </c>
      <c r="BB271" s="206"/>
      <c r="BC271" s="206"/>
      <c r="BD271" s="206" t="e">
        <f>Turnidomenica!#REF!</f>
        <v>#REF!</v>
      </c>
      <c r="BS271" s="226"/>
      <c r="BT271" s="226"/>
      <c r="BU271" s="226"/>
      <c r="BV271" s="226"/>
      <c r="BW271" s="226"/>
      <c r="BX271" s="226"/>
      <c r="BY271" s="226"/>
    </row>
    <row r="272" spans="1:84" ht="12.75" customHeight="1">
      <c r="A272" s="133"/>
      <c r="B272" s="133"/>
      <c r="C272" s="143"/>
      <c r="D272" s="209" t="s">
        <v>954</v>
      </c>
      <c r="E272" s="210"/>
      <c r="F272" s="210"/>
      <c r="G272" s="205" t="s">
        <v>955</v>
      </c>
      <c r="H272" s="133"/>
      <c r="I272" s="133"/>
      <c r="J272" s="143"/>
      <c r="K272" s="209" t="s">
        <v>954</v>
      </c>
      <c r="L272" s="210"/>
      <c r="M272" s="210"/>
      <c r="N272" s="205" t="s">
        <v>955</v>
      </c>
      <c r="O272" s="133"/>
      <c r="P272" s="133"/>
      <c r="Q272" s="143"/>
      <c r="R272" s="209" t="s">
        <v>954</v>
      </c>
      <c r="S272" s="210"/>
      <c r="T272" s="210"/>
      <c r="U272" s="205" t="s">
        <v>955</v>
      </c>
      <c r="V272" s="133"/>
      <c r="W272" s="133"/>
      <c r="X272" s="143"/>
      <c r="Y272" s="209" t="s">
        <v>954</v>
      </c>
      <c r="Z272" s="210"/>
      <c r="AA272" s="210"/>
      <c r="AB272" s="205" t="s">
        <v>955</v>
      </c>
      <c r="AC272" s="133"/>
      <c r="AD272" s="133"/>
      <c r="AE272" s="143"/>
      <c r="AF272" s="209" t="s">
        <v>954</v>
      </c>
      <c r="AG272" s="210"/>
      <c r="AH272" s="210"/>
      <c r="AI272" s="205" t="s">
        <v>955</v>
      </c>
      <c r="AM272" s="209" t="s">
        <v>954</v>
      </c>
      <c r="AN272" s="210"/>
      <c r="AO272" s="210"/>
      <c r="AP272" s="205" t="s">
        <v>955</v>
      </c>
      <c r="AQ272" s="133"/>
      <c r="AR272" s="133"/>
      <c r="AS272" s="143"/>
      <c r="AT272" s="209" t="s">
        <v>954</v>
      </c>
      <c r="AU272" s="210"/>
      <c r="AV272" s="210"/>
      <c r="AW272" s="205" t="s">
        <v>955</v>
      </c>
      <c r="AX272" s="133"/>
      <c r="AY272" s="133"/>
      <c r="AZ272" s="143"/>
      <c r="BA272" s="209" t="s">
        <v>954</v>
      </c>
      <c r="BB272" s="210"/>
      <c r="BC272" s="210"/>
      <c r="BD272" s="205" t="s">
        <v>955</v>
      </c>
    </row>
    <row r="273" spans="1:84" ht="12.75" customHeight="1">
      <c r="A273" s="133"/>
      <c r="B273" s="133"/>
      <c r="C273" s="143"/>
      <c r="D273" s="143"/>
      <c r="E273" s="133"/>
      <c r="F273" s="133"/>
      <c r="G273" s="143"/>
      <c r="H273" s="133"/>
      <c r="I273" s="133"/>
      <c r="J273" s="143"/>
      <c r="K273" s="143"/>
      <c r="L273" s="133"/>
      <c r="M273" s="133"/>
      <c r="N273" s="143"/>
      <c r="O273" s="133"/>
      <c r="P273" s="133"/>
      <c r="Q273" s="143"/>
      <c r="R273" s="143"/>
      <c r="S273" s="133"/>
      <c r="T273" s="133"/>
      <c r="U273" s="143"/>
      <c r="V273" s="133"/>
      <c r="W273" s="133"/>
      <c r="X273" s="143"/>
      <c r="Y273" s="143"/>
      <c r="Z273" s="133"/>
      <c r="AA273" s="133"/>
      <c r="AB273" s="143"/>
      <c r="AC273" s="133"/>
      <c r="AD273" s="133"/>
      <c r="AE273" s="143"/>
      <c r="AF273" s="143"/>
      <c r="AG273" s="133"/>
      <c r="AH273" s="133"/>
      <c r="AI273" s="143"/>
      <c r="AJ273" s="133"/>
      <c r="AK273" s="133"/>
      <c r="AL273" s="143"/>
      <c r="AM273" s="143"/>
      <c r="AN273" s="133"/>
      <c r="AO273" s="133"/>
      <c r="AP273" s="143"/>
      <c r="AQ273" s="133"/>
      <c r="AR273" s="133"/>
      <c r="AS273" s="143"/>
      <c r="AT273" s="143"/>
      <c r="AU273" s="133"/>
      <c r="AV273" s="133"/>
      <c r="AW273" s="143"/>
      <c r="AX273" s="133"/>
      <c r="AY273" s="133"/>
      <c r="AZ273" s="143"/>
      <c r="BA273" s="143"/>
      <c r="BB273" s="133"/>
      <c r="BC273" s="133"/>
      <c r="BD273" s="143"/>
      <c r="BE273" s="133"/>
      <c r="BF273" s="133"/>
      <c r="BG273" s="143"/>
      <c r="BH273" s="143"/>
      <c r="BI273" s="133"/>
      <c r="BJ273" s="133"/>
      <c r="BK273" s="143"/>
      <c r="BL273" s="143"/>
      <c r="BM273" s="143"/>
      <c r="BN273" s="143"/>
      <c r="BO273" s="143"/>
      <c r="BP273" s="143"/>
      <c r="BQ273" s="143"/>
      <c r="BR273" s="143"/>
      <c r="BS273" s="143"/>
      <c r="BT273" s="143"/>
      <c r="BU273" s="143"/>
      <c r="BV273" s="143"/>
      <c r="BW273" s="143"/>
      <c r="BX273" s="143"/>
      <c r="BY273" s="143"/>
      <c r="BZ273" s="226"/>
      <c r="CA273" s="226"/>
      <c r="CB273" s="226"/>
      <c r="CC273" s="226"/>
      <c r="CD273" s="226"/>
      <c r="CE273" s="226"/>
      <c r="CF273" s="226"/>
    </row>
    <row r="274" spans="1:84" ht="12.75" customHeight="1">
      <c r="A274" s="328" t="s">
        <v>941</v>
      </c>
      <c r="B274" s="328"/>
      <c r="C274" s="328"/>
      <c r="D274" s="328"/>
      <c r="E274" s="328"/>
      <c r="F274" s="328"/>
      <c r="G274" s="328"/>
      <c r="H274" s="328" t="s">
        <v>941</v>
      </c>
      <c r="I274" s="328"/>
      <c r="J274" s="328"/>
      <c r="K274" s="328"/>
      <c r="L274" s="328"/>
      <c r="M274" s="328"/>
      <c r="N274" s="328"/>
      <c r="O274" s="328" t="s">
        <v>941</v>
      </c>
      <c r="P274" s="328"/>
      <c r="Q274" s="328"/>
      <c r="R274" s="328"/>
      <c r="S274" s="328"/>
      <c r="T274" s="328"/>
      <c r="U274" s="328"/>
      <c r="V274" s="328" t="s">
        <v>941</v>
      </c>
      <c r="W274" s="328"/>
      <c r="X274" s="328"/>
      <c r="Y274" s="328"/>
      <c r="Z274" s="328"/>
      <c r="AA274" s="328"/>
      <c r="AB274" s="328"/>
      <c r="AC274" s="328" t="s">
        <v>941</v>
      </c>
      <c r="AD274" s="328"/>
      <c r="AE274" s="328"/>
      <c r="AF274" s="328"/>
      <c r="AG274" s="328"/>
      <c r="AH274" s="328"/>
      <c r="AI274" s="328"/>
      <c r="AJ274" s="328" t="s">
        <v>941</v>
      </c>
      <c r="AK274" s="328"/>
      <c r="AL274" s="328"/>
      <c r="AM274" s="328"/>
      <c r="AN274" s="328"/>
      <c r="AO274" s="328"/>
      <c r="AP274" s="328"/>
      <c r="AQ274" s="328" t="s">
        <v>941</v>
      </c>
      <c r="AR274" s="328"/>
      <c r="AS274" s="328"/>
      <c r="AT274" s="328"/>
      <c r="AU274" s="328"/>
      <c r="AV274" s="328"/>
      <c r="AW274" s="328"/>
      <c r="AX274" s="328" t="s">
        <v>941</v>
      </c>
      <c r="AY274" s="328"/>
      <c r="AZ274" s="328"/>
      <c r="BA274" s="328"/>
      <c r="BB274" s="328"/>
      <c r="BC274" s="328"/>
      <c r="BD274" s="328"/>
      <c r="BE274" s="226"/>
      <c r="BF274" s="226"/>
      <c r="BG274" s="226"/>
      <c r="BH274" s="226"/>
      <c r="BI274" s="226"/>
      <c r="BJ274" s="226"/>
      <c r="BK274" s="226"/>
      <c r="BL274" s="226"/>
      <c r="BM274" s="226"/>
      <c r="BN274" s="226"/>
      <c r="BO274" s="226"/>
      <c r="BP274" s="226"/>
      <c r="BQ274" s="226"/>
      <c r="BR274" s="226"/>
      <c r="BS274" s="226"/>
      <c r="BT274" s="226"/>
      <c r="BU274" s="226"/>
      <c r="BV274" s="226"/>
      <c r="BW274" s="226"/>
      <c r="BX274" s="226"/>
      <c r="BY274" s="226"/>
      <c r="BZ274" s="226"/>
      <c r="CA274" s="226"/>
      <c r="CB274" s="226"/>
      <c r="CC274" s="226"/>
      <c r="CD274" s="226"/>
      <c r="CE274" s="226"/>
      <c r="CF274" s="226"/>
    </row>
    <row r="275" spans="1:84" ht="12.75" customHeight="1">
      <c r="A275" s="329" t="s">
        <v>942</v>
      </c>
      <c r="B275" s="329"/>
      <c r="C275" s="329"/>
      <c r="D275" s="329"/>
      <c r="E275" s="329"/>
      <c r="F275" s="329"/>
      <c r="G275" s="329"/>
      <c r="H275" s="329" t="s">
        <v>943</v>
      </c>
      <c r="I275" s="329"/>
      <c r="J275" s="329"/>
      <c r="K275" s="329"/>
      <c r="L275" s="329"/>
      <c r="M275" s="329"/>
      <c r="N275" s="329"/>
      <c r="O275" s="329" t="s">
        <v>944</v>
      </c>
      <c r="P275" s="329"/>
      <c r="Q275" s="329"/>
      <c r="R275" s="329"/>
      <c r="S275" s="329"/>
      <c r="T275" s="329"/>
      <c r="U275" s="329"/>
      <c r="V275" s="329" t="s">
        <v>945</v>
      </c>
      <c r="W275" s="329"/>
      <c r="X275" s="329"/>
      <c r="Y275" s="329"/>
      <c r="Z275" s="329"/>
      <c r="AA275" s="329"/>
      <c r="AB275" s="329"/>
      <c r="AC275" s="329" t="s">
        <v>946</v>
      </c>
      <c r="AD275" s="329"/>
      <c r="AE275" s="329"/>
      <c r="AF275" s="329"/>
      <c r="AG275" s="329"/>
      <c r="AH275" s="329"/>
      <c r="AI275" s="329"/>
      <c r="AJ275" s="329" t="s">
        <v>947</v>
      </c>
      <c r="AK275" s="329"/>
      <c r="AL275" s="329"/>
      <c r="AM275" s="329"/>
      <c r="AN275" s="329"/>
      <c r="AO275" s="329"/>
      <c r="AP275" s="329"/>
      <c r="AQ275" s="329" t="s">
        <v>948</v>
      </c>
      <c r="AR275" s="329"/>
      <c r="AS275" s="329"/>
      <c r="AT275" s="329"/>
      <c r="AU275" s="329"/>
      <c r="AV275" s="329"/>
      <c r="AW275" s="329"/>
      <c r="AX275" s="329" t="s">
        <v>949</v>
      </c>
      <c r="AY275" s="329"/>
      <c r="AZ275" s="329"/>
      <c r="BA275" s="329"/>
      <c r="BB275" s="329"/>
      <c r="BC275" s="329"/>
      <c r="BD275" s="329"/>
      <c r="BS275" s="226"/>
      <c r="BT275" s="226"/>
      <c r="BU275" s="226"/>
      <c r="BV275" s="226"/>
      <c r="BW275" s="226"/>
      <c r="BX275" s="226"/>
      <c r="BY275" s="226"/>
      <c r="BZ275" s="226"/>
      <c r="CA275" s="226"/>
      <c r="CB275" s="226"/>
      <c r="CC275" s="226"/>
      <c r="CD275" s="226"/>
      <c r="CE275" s="226"/>
      <c r="CF275" s="226"/>
    </row>
    <row r="276" spans="1:84" ht="12.75" customHeight="1">
      <c r="A276" s="277" t="s">
        <v>784</v>
      </c>
      <c r="B276" s="277" t="s">
        <v>785</v>
      </c>
      <c r="C276" s="277" t="s">
        <v>764</v>
      </c>
      <c r="D276" s="277" t="s">
        <v>765</v>
      </c>
      <c r="E276" s="330" t="s">
        <v>543</v>
      </c>
      <c r="F276" s="330"/>
      <c r="G276" s="277" t="s">
        <v>544</v>
      </c>
      <c r="H276" s="277" t="s">
        <v>784</v>
      </c>
      <c r="I276" s="277" t="s">
        <v>785</v>
      </c>
      <c r="J276" s="277" t="s">
        <v>764</v>
      </c>
      <c r="K276" s="277" t="s">
        <v>765</v>
      </c>
      <c r="L276" s="330" t="s">
        <v>543</v>
      </c>
      <c r="M276" s="330"/>
      <c r="N276" s="277" t="s">
        <v>544</v>
      </c>
      <c r="O276" s="277" t="s">
        <v>784</v>
      </c>
      <c r="P276" s="277" t="s">
        <v>785</v>
      </c>
      <c r="Q276" s="277" t="s">
        <v>764</v>
      </c>
      <c r="R276" s="277" t="s">
        <v>765</v>
      </c>
      <c r="S276" s="330" t="s">
        <v>543</v>
      </c>
      <c r="T276" s="330"/>
      <c r="U276" s="277" t="s">
        <v>544</v>
      </c>
      <c r="V276" s="277" t="s">
        <v>784</v>
      </c>
      <c r="W276" s="277" t="s">
        <v>785</v>
      </c>
      <c r="X276" s="277" t="s">
        <v>764</v>
      </c>
      <c r="Y276" s="277" t="s">
        <v>765</v>
      </c>
      <c r="Z276" s="330" t="s">
        <v>543</v>
      </c>
      <c r="AA276" s="330"/>
      <c r="AB276" s="277" t="s">
        <v>544</v>
      </c>
      <c r="AC276" s="277" t="s">
        <v>784</v>
      </c>
      <c r="AD276" s="277" t="s">
        <v>785</v>
      </c>
      <c r="AE276" s="277" t="s">
        <v>764</v>
      </c>
      <c r="AF276" s="277" t="s">
        <v>765</v>
      </c>
      <c r="AG276" s="330" t="s">
        <v>543</v>
      </c>
      <c r="AH276" s="330"/>
      <c r="AI276" s="277" t="s">
        <v>544</v>
      </c>
      <c r="AJ276" s="277" t="s">
        <v>784</v>
      </c>
      <c r="AK276" s="277" t="s">
        <v>785</v>
      </c>
      <c r="AL276" s="277" t="s">
        <v>764</v>
      </c>
      <c r="AM276" s="277" t="s">
        <v>765</v>
      </c>
      <c r="AN276" s="330" t="s">
        <v>543</v>
      </c>
      <c r="AO276" s="330"/>
      <c r="AP276" s="277" t="s">
        <v>544</v>
      </c>
      <c r="AQ276" s="277" t="s">
        <v>784</v>
      </c>
      <c r="AR276" s="277" t="s">
        <v>785</v>
      </c>
      <c r="AS276" s="277" t="s">
        <v>764</v>
      </c>
      <c r="AT276" s="277" t="s">
        <v>765</v>
      </c>
      <c r="AU276" s="330" t="s">
        <v>543</v>
      </c>
      <c r="AV276" s="330"/>
      <c r="AW276" s="277" t="s">
        <v>544</v>
      </c>
      <c r="AX276" s="277" t="s">
        <v>784</v>
      </c>
      <c r="AY276" s="277" t="s">
        <v>785</v>
      </c>
      <c r="AZ276" s="277" t="s">
        <v>764</v>
      </c>
      <c r="BA276" s="277" t="s">
        <v>765</v>
      </c>
      <c r="BB276" s="330" t="s">
        <v>543</v>
      </c>
      <c r="BC276" s="330"/>
      <c r="BD276" s="277" t="s">
        <v>544</v>
      </c>
      <c r="BS276" s="226"/>
      <c r="BT276" s="226"/>
      <c r="BU276" s="226"/>
      <c r="BV276" s="226"/>
      <c r="BW276" s="226"/>
      <c r="BX276" s="226"/>
      <c r="BY276" s="226"/>
      <c r="BZ276" s="226"/>
      <c r="CA276" s="226"/>
      <c r="CB276" s="226"/>
      <c r="CC276" s="226"/>
      <c r="CD276" s="226"/>
      <c r="CE276" s="226"/>
      <c r="CF276" s="226"/>
    </row>
    <row r="277" spans="1:84" ht="12.75" customHeight="1">
      <c r="A277" s="206" t="e">
        <f>Turnidomenica!#REF!</f>
        <v>#REF!</v>
      </c>
      <c r="B277" s="206" t="e">
        <f>Turnidomenica!#REF!</f>
        <v>#REF!</v>
      </c>
      <c r="C277" s="206" t="e">
        <f>Turnidomenica!#REF!</f>
        <v>#REF!</v>
      </c>
      <c r="D277" s="206" t="e">
        <f>Turnidomenica!#REF!</f>
        <v>#REF!</v>
      </c>
      <c r="E277" s="206"/>
      <c r="F277" s="206"/>
      <c r="G277" s="206" t="e">
        <f>Turnidomenica!#REF!</f>
        <v>#REF!</v>
      </c>
      <c r="H277" s="206" t="e">
        <f>Turnidomenica!#REF!</f>
        <v>#REF!</v>
      </c>
      <c r="I277" s="206" t="e">
        <f>Turnidomenica!#REF!</f>
        <v>#REF!</v>
      </c>
      <c r="J277" s="206" t="e">
        <f>Turnidomenica!#REF!</f>
        <v>#REF!</v>
      </c>
      <c r="K277" s="206" t="e">
        <f>Turnidomenica!#REF!</f>
        <v>#REF!</v>
      </c>
      <c r="L277" s="206"/>
      <c r="M277" s="206"/>
      <c r="N277" s="206" t="e">
        <f>Turnidomenica!#REF!</f>
        <v>#REF!</v>
      </c>
      <c r="O277" s="206" t="e">
        <f>Turnidomenica!#REF!</f>
        <v>#REF!</v>
      </c>
      <c r="P277" s="206" t="e">
        <f>Turnidomenica!#REF!</f>
        <v>#REF!</v>
      </c>
      <c r="Q277" s="206" t="e">
        <f>Turnidomenica!#REF!</f>
        <v>#REF!</v>
      </c>
      <c r="R277" s="206" t="e">
        <f>Turnidomenica!#REF!</f>
        <v>#REF!</v>
      </c>
      <c r="S277" s="206"/>
      <c r="T277" s="206"/>
      <c r="U277" s="206" t="e">
        <f>Turnidomenica!#REF!</f>
        <v>#REF!</v>
      </c>
      <c r="V277" s="206" t="e">
        <f>Turnidomenica!#REF!</f>
        <v>#REF!</v>
      </c>
      <c r="W277" s="206" t="e">
        <f>Turnidomenica!#REF!</f>
        <v>#REF!</v>
      </c>
      <c r="X277" s="206" t="e">
        <f>Turnidomenica!#REF!</f>
        <v>#REF!</v>
      </c>
      <c r="Y277" s="206" t="e">
        <f>Turnidomenica!#REF!</f>
        <v>#REF!</v>
      </c>
      <c r="Z277" s="206" t="e">
        <f>Turnidomenica!#REF!</f>
        <v>#REF!</v>
      </c>
      <c r="AA277" s="206" t="e">
        <f>Turnidomenica!#REF!</f>
        <v>#REF!</v>
      </c>
      <c r="AB277" s="206" t="e">
        <f>Turnidomenica!#REF!</f>
        <v>#REF!</v>
      </c>
      <c r="AC277" s="206" t="e">
        <f>Turnidomenica!#REF!</f>
        <v>#REF!</v>
      </c>
      <c r="AD277" s="206" t="e">
        <f>Turnidomenica!#REF!</f>
        <v>#REF!</v>
      </c>
      <c r="AE277" s="206" t="e">
        <f>Turnidomenica!#REF!</f>
        <v>#REF!</v>
      </c>
      <c r="AF277" s="206" t="e">
        <f>Turnidomenica!#REF!</f>
        <v>#REF!</v>
      </c>
      <c r="AG277" s="206"/>
      <c r="AH277" s="206"/>
      <c r="AI277" s="206" t="e">
        <f>Turnidomenica!#REF!</f>
        <v>#REF!</v>
      </c>
      <c r="AJ277" s="206" t="e">
        <f>Turnidomenica!#REF!</f>
        <v>#REF!</v>
      </c>
      <c r="AK277" s="206" t="e">
        <f>Turnidomenica!#REF!</f>
        <v>#REF!</v>
      </c>
      <c r="AL277" s="206" t="e">
        <f>Turnidomenica!#REF!</f>
        <v>#REF!</v>
      </c>
      <c r="AM277" s="206" t="e">
        <f>Turnidomenica!#REF!</f>
        <v>#REF!</v>
      </c>
      <c r="AN277" s="206"/>
      <c r="AO277" s="206"/>
      <c r="AP277" s="206" t="e">
        <f>Turnidomenica!#REF!</f>
        <v>#REF!</v>
      </c>
      <c r="AQ277" s="206" t="e">
        <f>Turnidomenica!#REF!</f>
        <v>#REF!</v>
      </c>
      <c r="AR277" s="206" t="e">
        <f>Turnidomenica!#REF!</f>
        <v>#REF!</v>
      </c>
      <c r="AS277" s="206" t="e">
        <f>Turnidomenica!#REF!</f>
        <v>#REF!</v>
      </c>
      <c r="AT277" s="206" t="e">
        <f>Turnidomenica!#REF!</f>
        <v>#REF!</v>
      </c>
      <c r="AU277" s="206"/>
      <c r="AV277" s="206"/>
      <c r="AW277" s="206" t="e">
        <f>Turnidomenica!#REF!</f>
        <v>#REF!</v>
      </c>
      <c r="AX277" s="206" t="e">
        <f>Turnidomenica!#REF!</f>
        <v>#REF!</v>
      </c>
      <c r="AY277" s="206" t="e">
        <f>Turnidomenica!#REF!</f>
        <v>#REF!</v>
      </c>
      <c r="AZ277" s="206" t="e">
        <f>Turnidomenica!#REF!</f>
        <v>#REF!</v>
      </c>
      <c r="BA277" s="206" t="e">
        <f>Turnidomenica!#REF!</f>
        <v>#REF!</v>
      </c>
      <c r="BB277" s="206"/>
      <c r="BC277" s="206"/>
      <c r="BD277" s="206" t="e">
        <f>Turnidomenica!#REF!</f>
        <v>#REF!</v>
      </c>
      <c r="BS277" s="226"/>
      <c r="BT277" s="226"/>
      <c r="BU277" s="226"/>
      <c r="BV277" s="226"/>
      <c r="BW277" s="226"/>
      <c r="BX277" s="226"/>
      <c r="BY277" s="226"/>
    </row>
    <row r="278" spans="1:84" ht="12.75" customHeight="1">
      <c r="A278" s="133"/>
      <c r="B278" s="133"/>
      <c r="C278" s="143"/>
      <c r="D278" s="209" t="s">
        <v>954</v>
      </c>
      <c r="E278" s="210"/>
      <c r="F278" s="210"/>
      <c r="G278" s="205" t="s">
        <v>955</v>
      </c>
      <c r="H278" s="133"/>
      <c r="I278" s="133"/>
      <c r="J278" s="143"/>
      <c r="K278" s="209" t="s">
        <v>954</v>
      </c>
      <c r="L278" s="210"/>
      <c r="M278" s="210"/>
      <c r="N278" s="205" t="s">
        <v>955</v>
      </c>
      <c r="O278" s="133"/>
      <c r="P278" s="133"/>
      <c r="Q278" s="143"/>
      <c r="R278" s="209" t="s">
        <v>954</v>
      </c>
      <c r="S278" s="210"/>
      <c r="T278" s="210"/>
      <c r="U278" s="205" t="s">
        <v>955</v>
      </c>
      <c r="V278" s="133"/>
      <c r="W278" s="133"/>
      <c r="X278" s="143"/>
      <c r="Y278" s="209" t="s">
        <v>954</v>
      </c>
      <c r="Z278" s="210"/>
      <c r="AA278" s="210"/>
      <c r="AB278" s="205" t="s">
        <v>955</v>
      </c>
      <c r="AC278" s="133"/>
      <c r="AD278" s="133"/>
      <c r="AE278" s="143"/>
      <c r="AF278" s="209" t="s">
        <v>954</v>
      </c>
      <c r="AG278" s="210"/>
      <c r="AH278" s="210"/>
      <c r="AI278" s="205" t="s">
        <v>955</v>
      </c>
      <c r="AM278" s="209" t="s">
        <v>954</v>
      </c>
      <c r="AN278" s="210"/>
      <c r="AO278" s="210"/>
      <c r="AP278" s="205" t="s">
        <v>955</v>
      </c>
      <c r="AQ278" s="133"/>
      <c r="AR278" s="133"/>
      <c r="AS278" s="143"/>
      <c r="AT278" s="209" t="s">
        <v>954</v>
      </c>
      <c r="AU278" s="210"/>
      <c r="AV278" s="210"/>
      <c r="AW278" s="205" t="s">
        <v>955</v>
      </c>
      <c r="AX278" s="133"/>
      <c r="AY278" s="133"/>
      <c r="AZ278" s="143"/>
      <c r="BA278" s="209" t="s">
        <v>954</v>
      </c>
      <c r="BB278" s="210"/>
      <c r="BC278" s="210"/>
      <c r="BD278" s="205" t="s">
        <v>955</v>
      </c>
    </row>
    <row r="279" spans="1:84" ht="12.75" customHeight="1">
      <c r="A279" s="133"/>
      <c r="B279" s="133"/>
      <c r="C279" s="143"/>
      <c r="D279" s="143"/>
      <c r="E279" s="133"/>
      <c r="F279" s="133"/>
      <c r="G279" s="143"/>
      <c r="H279" s="133"/>
      <c r="I279" s="133"/>
      <c r="J279" s="143"/>
      <c r="K279" s="143"/>
      <c r="L279" s="133"/>
      <c r="M279" s="133"/>
      <c r="N279" s="143"/>
      <c r="O279" s="133"/>
      <c r="P279" s="133"/>
      <c r="Q279" s="143"/>
      <c r="R279" s="143"/>
      <c r="S279" s="133"/>
      <c r="T279" s="133"/>
      <c r="U279" s="143"/>
      <c r="V279" s="133"/>
      <c r="W279" s="133"/>
      <c r="X279" s="143"/>
      <c r="Y279" s="143"/>
      <c r="Z279" s="133"/>
      <c r="AA279" s="133"/>
      <c r="AB279" s="143"/>
      <c r="AC279" s="133"/>
      <c r="AD279" s="133"/>
      <c r="AE279" s="143"/>
      <c r="AF279" s="143"/>
      <c r="AG279" s="133"/>
      <c r="AH279" s="133"/>
      <c r="AI279" s="143"/>
      <c r="AJ279" s="133"/>
      <c r="AK279" s="133"/>
      <c r="AL279" s="143"/>
      <c r="AM279" s="143"/>
      <c r="AN279" s="133"/>
      <c r="AO279" s="133"/>
      <c r="AP279" s="143"/>
      <c r="AQ279" s="133"/>
      <c r="AR279" s="133"/>
      <c r="AS279" s="143"/>
      <c r="AT279" s="143"/>
      <c r="AU279" s="133"/>
      <c r="AV279" s="133"/>
      <c r="AW279" s="143"/>
      <c r="AX279" s="133"/>
      <c r="AY279" s="133"/>
      <c r="AZ279" s="143"/>
      <c r="BA279" s="143"/>
      <c r="BB279" s="133"/>
      <c r="BC279" s="133"/>
      <c r="BD279" s="143"/>
      <c r="BE279" s="133"/>
      <c r="BF279" s="133"/>
      <c r="BG279" s="143"/>
      <c r="BH279" s="143"/>
      <c r="BI279" s="133"/>
      <c r="BJ279" s="133"/>
      <c r="BK279" s="143"/>
      <c r="BL279" s="143"/>
      <c r="BM279" s="143"/>
      <c r="BN279" s="143"/>
      <c r="BO279" s="143"/>
      <c r="BP279" s="143"/>
      <c r="BQ279" s="143"/>
      <c r="BR279" s="143"/>
      <c r="BS279" s="143"/>
      <c r="BT279" s="143"/>
      <c r="BU279" s="143"/>
      <c r="BV279" s="143"/>
      <c r="BW279" s="143"/>
      <c r="BX279" s="143"/>
      <c r="BY279" s="143"/>
      <c r="BZ279" s="226"/>
      <c r="CA279" s="226"/>
      <c r="CB279" s="226"/>
      <c r="CC279" s="226"/>
      <c r="CD279" s="226"/>
      <c r="CE279" s="226"/>
      <c r="CF279" s="226"/>
    </row>
    <row r="280" spans="1:84" ht="12.75" customHeight="1">
      <c r="A280" s="328" t="s">
        <v>941</v>
      </c>
      <c r="B280" s="328"/>
      <c r="C280" s="328"/>
      <c r="D280" s="328"/>
      <c r="E280" s="328"/>
      <c r="F280" s="328"/>
      <c r="G280" s="328"/>
      <c r="H280" s="328" t="s">
        <v>941</v>
      </c>
      <c r="I280" s="328"/>
      <c r="J280" s="328"/>
      <c r="K280" s="328"/>
      <c r="L280" s="328"/>
      <c r="M280" s="328"/>
      <c r="N280" s="328"/>
      <c r="O280" s="328" t="s">
        <v>941</v>
      </c>
      <c r="P280" s="328"/>
      <c r="Q280" s="328"/>
      <c r="R280" s="328"/>
      <c r="S280" s="328"/>
      <c r="T280" s="328"/>
      <c r="U280" s="328"/>
      <c r="V280" s="328" t="s">
        <v>941</v>
      </c>
      <c r="W280" s="328"/>
      <c r="X280" s="328"/>
      <c r="Y280" s="328"/>
      <c r="Z280" s="328"/>
      <c r="AA280" s="328"/>
      <c r="AB280" s="328"/>
      <c r="AC280" s="328" t="s">
        <v>941</v>
      </c>
      <c r="AD280" s="328"/>
      <c r="AE280" s="328"/>
      <c r="AF280" s="328"/>
      <c r="AG280" s="328"/>
      <c r="AH280" s="328"/>
      <c r="AI280" s="328"/>
      <c r="AJ280" s="328" t="s">
        <v>941</v>
      </c>
      <c r="AK280" s="328"/>
      <c r="AL280" s="328"/>
      <c r="AM280" s="328"/>
      <c r="AN280" s="328"/>
      <c r="AO280" s="328"/>
      <c r="AP280" s="328"/>
      <c r="AQ280" s="328" t="s">
        <v>941</v>
      </c>
      <c r="AR280" s="328"/>
      <c r="AS280" s="328"/>
      <c r="AT280" s="328"/>
      <c r="AU280" s="328"/>
      <c r="AV280" s="328"/>
      <c r="AW280" s="328"/>
      <c r="AX280" s="328" t="s">
        <v>941</v>
      </c>
      <c r="AY280" s="328"/>
      <c r="AZ280" s="328"/>
      <c r="BA280" s="328"/>
      <c r="BB280" s="328"/>
      <c r="BC280" s="328"/>
      <c r="BD280" s="328"/>
      <c r="BE280" s="226"/>
      <c r="BF280" s="226"/>
      <c r="BG280" s="226"/>
      <c r="BH280" s="226"/>
      <c r="BI280" s="226"/>
      <c r="BJ280" s="226"/>
      <c r="BK280" s="226"/>
      <c r="BL280" s="226"/>
      <c r="BM280" s="226"/>
      <c r="BN280" s="226"/>
      <c r="BO280" s="226"/>
      <c r="BP280" s="226"/>
      <c r="BQ280" s="226"/>
      <c r="BR280" s="226"/>
      <c r="BS280" s="226"/>
      <c r="BT280" s="226"/>
      <c r="BU280" s="226"/>
      <c r="BV280" s="226"/>
      <c r="BW280" s="226"/>
      <c r="BX280" s="226"/>
      <c r="BY280" s="226"/>
      <c r="BZ280" s="226"/>
      <c r="CA280" s="226"/>
      <c r="CB280" s="226"/>
      <c r="CC280" s="226"/>
      <c r="CD280" s="226"/>
      <c r="CE280" s="226"/>
      <c r="CF280" s="226"/>
    </row>
    <row r="281" spans="1:84" ht="12.75" customHeight="1">
      <c r="A281" s="329" t="s">
        <v>942</v>
      </c>
      <c r="B281" s="329"/>
      <c r="C281" s="329"/>
      <c r="D281" s="329"/>
      <c r="E281" s="329"/>
      <c r="F281" s="329"/>
      <c r="G281" s="329"/>
      <c r="H281" s="329" t="s">
        <v>943</v>
      </c>
      <c r="I281" s="329"/>
      <c r="J281" s="329"/>
      <c r="K281" s="329"/>
      <c r="L281" s="329"/>
      <c r="M281" s="329"/>
      <c r="N281" s="329"/>
      <c r="O281" s="329" t="s">
        <v>944</v>
      </c>
      <c r="P281" s="329"/>
      <c r="Q281" s="329"/>
      <c r="R281" s="329"/>
      <c r="S281" s="329"/>
      <c r="T281" s="329"/>
      <c r="U281" s="329"/>
      <c r="V281" s="329" t="s">
        <v>945</v>
      </c>
      <c r="W281" s="329"/>
      <c r="X281" s="329"/>
      <c r="Y281" s="329"/>
      <c r="Z281" s="329"/>
      <c r="AA281" s="329"/>
      <c r="AB281" s="329"/>
      <c r="AC281" s="329" t="s">
        <v>946</v>
      </c>
      <c r="AD281" s="329"/>
      <c r="AE281" s="329"/>
      <c r="AF281" s="329"/>
      <c r="AG281" s="329"/>
      <c r="AH281" s="329"/>
      <c r="AI281" s="329"/>
      <c r="AJ281" s="329" t="s">
        <v>947</v>
      </c>
      <c r="AK281" s="329"/>
      <c r="AL281" s="329"/>
      <c r="AM281" s="329"/>
      <c r="AN281" s="329"/>
      <c r="AO281" s="329"/>
      <c r="AP281" s="329"/>
      <c r="AQ281" s="329" t="s">
        <v>948</v>
      </c>
      <c r="AR281" s="329"/>
      <c r="AS281" s="329"/>
      <c r="AT281" s="329"/>
      <c r="AU281" s="329"/>
      <c r="AV281" s="329"/>
      <c r="AW281" s="329"/>
      <c r="AX281" s="329" t="s">
        <v>949</v>
      </c>
      <c r="AY281" s="329"/>
      <c r="AZ281" s="329"/>
      <c r="BA281" s="329"/>
      <c r="BB281" s="329"/>
      <c r="BC281" s="329"/>
      <c r="BD281" s="329"/>
      <c r="BS281" s="226"/>
      <c r="BT281" s="226"/>
      <c r="BU281" s="226"/>
      <c r="BV281" s="226"/>
      <c r="BW281" s="226"/>
      <c r="BX281" s="226"/>
      <c r="BY281" s="226"/>
      <c r="BZ281" s="226"/>
      <c r="CA281" s="226"/>
      <c r="CB281" s="226"/>
      <c r="CC281" s="226"/>
      <c r="CD281" s="226"/>
      <c r="CE281" s="226"/>
      <c r="CF281" s="226"/>
    </row>
    <row r="282" spans="1:84" ht="12.75" customHeight="1">
      <c r="A282" s="277" t="s">
        <v>784</v>
      </c>
      <c r="B282" s="277" t="s">
        <v>785</v>
      </c>
      <c r="C282" s="277" t="s">
        <v>764</v>
      </c>
      <c r="D282" s="277" t="s">
        <v>765</v>
      </c>
      <c r="E282" s="330" t="s">
        <v>543</v>
      </c>
      <c r="F282" s="330"/>
      <c r="G282" s="277" t="s">
        <v>544</v>
      </c>
      <c r="H282" s="277" t="s">
        <v>784</v>
      </c>
      <c r="I282" s="277" t="s">
        <v>785</v>
      </c>
      <c r="J282" s="277" t="s">
        <v>764</v>
      </c>
      <c r="K282" s="277" t="s">
        <v>765</v>
      </c>
      <c r="L282" s="330" t="s">
        <v>543</v>
      </c>
      <c r="M282" s="330"/>
      <c r="N282" s="277" t="s">
        <v>544</v>
      </c>
      <c r="O282" s="277" t="s">
        <v>784</v>
      </c>
      <c r="P282" s="277" t="s">
        <v>785</v>
      </c>
      <c r="Q282" s="277" t="s">
        <v>764</v>
      </c>
      <c r="R282" s="277" t="s">
        <v>765</v>
      </c>
      <c r="S282" s="330" t="s">
        <v>543</v>
      </c>
      <c r="T282" s="330"/>
      <c r="U282" s="277" t="s">
        <v>544</v>
      </c>
      <c r="V282" s="277" t="s">
        <v>784</v>
      </c>
      <c r="W282" s="277" t="s">
        <v>785</v>
      </c>
      <c r="X282" s="277" t="s">
        <v>764</v>
      </c>
      <c r="Y282" s="277" t="s">
        <v>765</v>
      </c>
      <c r="Z282" s="330" t="s">
        <v>543</v>
      </c>
      <c r="AA282" s="330"/>
      <c r="AB282" s="277" t="s">
        <v>544</v>
      </c>
      <c r="AC282" s="277" t="s">
        <v>784</v>
      </c>
      <c r="AD282" s="277" t="s">
        <v>785</v>
      </c>
      <c r="AE282" s="277" t="s">
        <v>764</v>
      </c>
      <c r="AF282" s="277" t="s">
        <v>765</v>
      </c>
      <c r="AG282" s="330" t="s">
        <v>543</v>
      </c>
      <c r="AH282" s="330"/>
      <c r="AI282" s="277" t="s">
        <v>544</v>
      </c>
      <c r="AJ282" s="277" t="s">
        <v>784</v>
      </c>
      <c r="AK282" s="277" t="s">
        <v>785</v>
      </c>
      <c r="AL282" s="277" t="s">
        <v>764</v>
      </c>
      <c r="AM282" s="277" t="s">
        <v>765</v>
      </c>
      <c r="AN282" s="330" t="s">
        <v>543</v>
      </c>
      <c r="AO282" s="330"/>
      <c r="AP282" s="277" t="s">
        <v>544</v>
      </c>
      <c r="AQ282" s="277" t="s">
        <v>784</v>
      </c>
      <c r="AR282" s="277" t="s">
        <v>785</v>
      </c>
      <c r="AS282" s="277" t="s">
        <v>764</v>
      </c>
      <c r="AT282" s="277" t="s">
        <v>765</v>
      </c>
      <c r="AU282" s="330" t="s">
        <v>543</v>
      </c>
      <c r="AV282" s="330"/>
      <c r="AW282" s="277" t="s">
        <v>544</v>
      </c>
      <c r="AX282" s="277" t="s">
        <v>784</v>
      </c>
      <c r="AY282" s="277" t="s">
        <v>785</v>
      </c>
      <c r="AZ282" s="277" t="s">
        <v>764</v>
      </c>
      <c r="BA282" s="277" t="s">
        <v>765</v>
      </c>
      <c r="BB282" s="330" t="s">
        <v>543</v>
      </c>
      <c r="BC282" s="330"/>
      <c r="BD282" s="277" t="s">
        <v>544</v>
      </c>
      <c r="BS282" s="226"/>
      <c r="BT282" s="226"/>
      <c r="BU282" s="226"/>
      <c r="BV282" s="226"/>
      <c r="BW282" s="226"/>
      <c r="BX282" s="226"/>
      <c r="BY282" s="226"/>
      <c r="BZ282" s="226"/>
      <c r="CA282" s="226"/>
      <c r="CB282" s="226"/>
      <c r="CC282" s="226"/>
      <c r="CD282" s="226"/>
      <c r="CE282" s="226"/>
      <c r="CF282" s="226"/>
    </row>
    <row r="283" spans="1:84" ht="12.75" customHeight="1">
      <c r="A283" s="206" t="e">
        <f>Turnidomenica!#REF!</f>
        <v>#REF!</v>
      </c>
      <c r="B283" s="206" t="e">
        <f>Turnidomenica!#REF!</f>
        <v>#REF!</v>
      </c>
      <c r="C283" s="206" t="e">
        <f>Turnidomenica!#REF!</f>
        <v>#REF!</v>
      </c>
      <c r="D283" s="206" t="e">
        <f>Turnidomenica!#REF!</f>
        <v>#REF!</v>
      </c>
      <c r="E283" s="206"/>
      <c r="F283" s="206"/>
      <c r="G283" s="206" t="e">
        <f>Turnidomenica!#REF!</f>
        <v>#REF!</v>
      </c>
      <c r="H283" s="206" t="e">
        <f>Turnidomenica!#REF!</f>
        <v>#REF!</v>
      </c>
      <c r="I283" s="206" t="e">
        <f>Turnidomenica!#REF!</f>
        <v>#REF!</v>
      </c>
      <c r="J283" s="206" t="e">
        <f>Turnidomenica!#REF!</f>
        <v>#REF!</v>
      </c>
      <c r="K283" s="206" t="e">
        <f>Turnidomenica!#REF!</f>
        <v>#REF!</v>
      </c>
      <c r="L283" s="206"/>
      <c r="M283" s="206"/>
      <c r="N283" s="206" t="e">
        <f>Turnidomenica!#REF!</f>
        <v>#REF!</v>
      </c>
      <c r="O283" s="206" t="e">
        <f>Turnidomenica!#REF!</f>
        <v>#REF!</v>
      </c>
      <c r="P283" s="206" t="e">
        <f>Turnidomenica!#REF!</f>
        <v>#REF!</v>
      </c>
      <c r="Q283" s="206" t="e">
        <f>Turnidomenica!#REF!</f>
        <v>#REF!</v>
      </c>
      <c r="R283" s="206" t="e">
        <f>Turnidomenica!#REF!</f>
        <v>#REF!</v>
      </c>
      <c r="S283" s="206"/>
      <c r="T283" s="206"/>
      <c r="U283" s="206" t="e">
        <f>Turnidomenica!#REF!</f>
        <v>#REF!</v>
      </c>
      <c r="V283" s="206" t="e">
        <f>Turnidomenica!#REF!</f>
        <v>#REF!</v>
      </c>
      <c r="W283" s="206" t="e">
        <f>Turnidomenica!#REF!</f>
        <v>#REF!</v>
      </c>
      <c r="X283" s="206" t="e">
        <f>Turnidomenica!#REF!</f>
        <v>#REF!</v>
      </c>
      <c r="Y283" s="206" t="e">
        <f>Turnidomenica!#REF!</f>
        <v>#REF!</v>
      </c>
      <c r="Z283" s="206" t="e">
        <f>Turnidomenica!#REF!</f>
        <v>#REF!</v>
      </c>
      <c r="AA283" s="206" t="e">
        <f>Turnidomenica!#REF!</f>
        <v>#REF!</v>
      </c>
      <c r="AB283" s="206" t="e">
        <f>Turnidomenica!#REF!</f>
        <v>#REF!</v>
      </c>
      <c r="AC283" s="206" t="e">
        <f>Turnidomenica!#REF!</f>
        <v>#REF!</v>
      </c>
      <c r="AD283" s="206" t="e">
        <f>Turnidomenica!#REF!</f>
        <v>#REF!</v>
      </c>
      <c r="AE283" s="206" t="e">
        <f>Turnidomenica!#REF!</f>
        <v>#REF!</v>
      </c>
      <c r="AF283" s="206" t="e">
        <f>Turnidomenica!#REF!</f>
        <v>#REF!</v>
      </c>
      <c r="AG283" s="206"/>
      <c r="AH283" s="206"/>
      <c r="AI283" s="206" t="e">
        <f>Turnidomenica!#REF!</f>
        <v>#REF!</v>
      </c>
      <c r="AJ283" s="206" t="e">
        <f>Turnidomenica!#REF!</f>
        <v>#REF!</v>
      </c>
      <c r="AK283" s="206" t="e">
        <f>Turnidomenica!#REF!</f>
        <v>#REF!</v>
      </c>
      <c r="AL283" s="206" t="e">
        <f>Turnidomenica!#REF!</f>
        <v>#REF!</v>
      </c>
      <c r="AM283" s="206" t="e">
        <f>Turnidomenica!#REF!</f>
        <v>#REF!</v>
      </c>
      <c r="AN283" s="206"/>
      <c r="AO283" s="206"/>
      <c r="AP283" s="206" t="e">
        <f>Turnidomenica!#REF!</f>
        <v>#REF!</v>
      </c>
      <c r="AQ283" s="206" t="e">
        <f>Turnidomenica!#REF!</f>
        <v>#REF!</v>
      </c>
      <c r="AR283" s="206" t="e">
        <f>Turnidomenica!#REF!</f>
        <v>#REF!</v>
      </c>
      <c r="AS283" s="206" t="e">
        <f>Turnidomenica!#REF!</f>
        <v>#REF!</v>
      </c>
      <c r="AT283" s="206" t="e">
        <f>Turnidomenica!#REF!</f>
        <v>#REF!</v>
      </c>
      <c r="AU283" s="206"/>
      <c r="AV283" s="206"/>
      <c r="AW283" s="206" t="e">
        <f>Turnidomenica!#REF!</f>
        <v>#REF!</v>
      </c>
      <c r="AX283" s="206" t="e">
        <f>Turnidomenica!#REF!</f>
        <v>#REF!</v>
      </c>
      <c r="AY283" s="206" t="e">
        <f>Turnidomenica!#REF!</f>
        <v>#REF!</v>
      </c>
      <c r="AZ283" s="206" t="e">
        <f>Turnidomenica!#REF!</f>
        <v>#REF!</v>
      </c>
      <c r="BA283" s="206" t="e">
        <f>Turnidomenica!#REF!</f>
        <v>#REF!</v>
      </c>
      <c r="BB283" s="206"/>
      <c r="BC283" s="206"/>
      <c r="BD283" s="206" t="e">
        <f>Turnidomenica!#REF!</f>
        <v>#REF!</v>
      </c>
      <c r="BS283" s="226"/>
      <c r="BT283" s="226"/>
      <c r="BU283" s="226"/>
      <c r="BV283" s="226"/>
      <c r="BW283" s="226"/>
      <c r="BX283" s="226"/>
      <c r="BY283" s="226"/>
    </row>
    <row r="284" spans="1:84" ht="12.75" customHeight="1">
      <c r="A284" s="133"/>
      <c r="B284" s="133"/>
      <c r="C284" s="143"/>
      <c r="D284" s="209" t="s">
        <v>954</v>
      </c>
      <c r="E284" s="210"/>
      <c r="F284" s="210"/>
      <c r="G284" s="205" t="s">
        <v>955</v>
      </c>
      <c r="H284" s="133"/>
      <c r="I284" s="133"/>
      <c r="J284" s="143"/>
      <c r="K284" s="209" t="s">
        <v>954</v>
      </c>
      <c r="L284" s="210"/>
      <c r="M284" s="210"/>
      <c r="N284" s="205" t="s">
        <v>955</v>
      </c>
      <c r="O284" s="133"/>
      <c r="P284" s="133"/>
      <c r="Q284" s="143"/>
      <c r="R284" s="209" t="s">
        <v>954</v>
      </c>
      <c r="S284" s="210"/>
      <c r="T284" s="210"/>
      <c r="U284" s="205" t="s">
        <v>955</v>
      </c>
      <c r="V284" s="133"/>
      <c r="W284" s="133"/>
      <c r="X284" s="143"/>
      <c r="Y284" s="209" t="s">
        <v>954</v>
      </c>
      <c r="Z284" s="210"/>
      <c r="AA284" s="210"/>
      <c r="AB284" s="205" t="s">
        <v>955</v>
      </c>
      <c r="AC284" s="133"/>
      <c r="AD284" s="133"/>
      <c r="AE284" s="143"/>
      <c r="AF284" s="209" t="s">
        <v>954</v>
      </c>
      <c r="AG284" s="210"/>
      <c r="AH284" s="210"/>
      <c r="AI284" s="205" t="s">
        <v>955</v>
      </c>
      <c r="AM284" s="209" t="s">
        <v>954</v>
      </c>
      <c r="AN284" s="210"/>
      <c r="AO284" s="210"/>
      <c r="AP284" s="205" t="s">
        <v>955</v>
      </c>
      <c r="AQ284" s="133"/>
      <c r="AR284" s="133"/>
      <c r="AS284" s="143"/>
      <c r="AT284" s="209" t="s">
        <v>954</v>
      </c>
      <c r="AU284" s="210"/>
      <c r="AV284" s="210"/>
      <c r="AW284" s="205" t="s">
        <v>955</v>
      </c>
      <c r="AX284" s="133"/>
      <c r="AY284" s="133"/>
      <c r="AZ284" s="143"/>
      <c r="BA284" s="209" t="s">
        <v>954</v>
      </c>
      <c r="BB284" s="210"/>
      <c r="BC284" s="210"/>
      <c r="BD284" s="205" t="s">
        <v>955</v>
      </c>
    </row>
    <row r="285" spans="1:84" ht="12.75" customHeight="1">
      <c r="A285" s="133"/>
      <c r="B285" s="133"/>
      <c r="C285" s="143"/>
      <c r="D285" s="143"/>
      <c r="E285" s="133"/>
      <c r="F285" s="133"/>
      <c r="G285" s="143"/>
      <c r="H285" s="133"/>
      <c r="I285" s="133"/>
      <c r="J285" s="143"/>
      <c r="K285" s="143"/>
      <c r="L285" s="133"/>
      <c r="M285" s="133"/>
      <c r="N285" s="143"/>
      <c r="O285" s="133"/>
      <c r="P285" s="133"/>
      <c r="Q285" s="143"/>
      <c r="R285" s="143"/>
      <c r="S285" s="133"/>
      <c r="T285" s="133"/>
      <c r="U285" s="143"/>
      <c r="V285" s="133"/>
      <c r="W285" s="133"/>
      <c r="X285" s="143"/>
      <c r="Y285" s="143"/>
      <c r="Z285" s="133"/>
      <c r="AA285" s="133"/>
      <c r="AB285" s="143"/>
      <c r="AC285" s="133"/>
      <c r="AD285" s="133"/>
      <c r="AE285" s="143"/>
      <c r="AF285" s="143"/>
      <c r="AG285" s="133"/>
      <c r="AH285" s="133"/>
      <c r="AI285" s="143"/>
      <c r="AJ285" s="133"/>
      <c r="AK285" s="133"/>
      <c r="AL285" s="143"/>
      <c r="AM285" s="143"/>
      <c r="AN285" s="133"/>
      <c r="AO285" s="133"/>
      <c r="AP285" s="143"/>
      <c r="AQ285" s="133"/>
      <c r="AR285" s="133"/>
      <c r="AS285" s="143"/>
      <c r="AT285" s="143"/>
      <c r="AU285" s="133"/>
      <c r="AV285" s="133"/>
      <c r="AW285" s="143"/>
      <c r="AX285" s="133"/>
      <c r="AY285" s="133"/>
      <c r="AZ285" s="143"/>
      <c r="BA285" s="143"/>
      <c r="BB285" s="133"/>
      <c r="BC285" s="133"/>
      <c r="BD285" s="143"/>
      <c r="BE285" s="133"/>
      <c r="BF285" s="133"/>
      <c r="BG285" s="143"/>
      <c r="BH285" s="143"/>
      <c r="BI285" s="133"/>
      <c r="BJ285" s="133"/>
      <c r="BK285" s="143"/>
      <c r="BL285" s="143"/>
      <c r="BM285" s="143"/>
      <c r="BN285" s="143"/>
      <c r="BO285" s="143"/>
      <c r="BP285" s="143"/>
      <c r="BQ285" s="143"/>
      <c r="BR285" s="143"/>
      <c r="BS285" s="143"/>
      <c r="BT285" s="143"/>
      <c r="BU285" s="143"/>
      <c r="BV285" s="143"/>
      <c r="BW285" s="143"/>
      <c r="BX285" s="143"/>
      <c r="BY285" s="143"/>
      <c r="BZ285" s="226"/>
      <c r="CA285" s="226"/>
      <c r="CB285" s="226"/>
      <c r="CC285" s="226"/>
      <c r="CD285" s="226"/>
      <c r="CE285" s="226"/>
      <c r="CF285" s="226"/>
    </row>
    <row r="286" spans="1:84" ht="12.75" customHeight="1">
      <c r="A286" s="328" t="s">
        <v>941</v>
      </c>
      <c r="B286" s="328"/>
      <c r="C286" s="328"/>
      <c r="D286" s="328"/>
      <c r="E286" s="328"/>
      <c r="F286" s="328"/>
      <c r="G286" s="328"/>
      <c r="H286" s="328" t="s">
        <v>941</v>
      </c>
      <c r="I286" s="328"/>
      <c r="J286" s="328"/>
      <c r="K286" s="328"/>
      <c r="L286" s="328"/>
      <c r="M286" s="328"/>
      <c r="N286" s="328"/>
      <c r="O286" s="328" t="s">
        <v>941</v>
      </c>
      <c r="P286" s="328"/>
      <c r="Q286" s="328"/>
      <c r="R286" s="328"/>
      <c r="S286" s="328"/>
      <c r="T286" s="328"/>
      <c r="U286" s="328"/>
      <c r="V286" s="328" t="s">
        <v>941</v>
      </c>
      <c r="W286" s="328"/>
      <c r="X286" s="328"/>
      <c r="Y286" s="328"/>
      <c r="Z286" s="328"/>
      <c r="AA286" s="328"/>
      <c r="AB286" s="328"/>
      <c r="AC286" s="328" t="s">
        <v>941</v>
      </c>
      <c r="AD286" s="328"/>
      <c r="AE286" s="328"/>
      <c r="AF286" s="328"/>
      <c r="AG286" s="328"/>
      <c r="AH286" s="328"/>
      <c r="AI286" s="328"/>
      <c r="AJ286" s="328" t="s">
        <v>941</v>
      </c>
      <c r="AK286" s="328"/>
      <c r="AL286" s="328"/>
      <c r="AM286" s="328"/>
      <c r="AN286" s="328"/>
      <c r="AO286" s="328"/>
      <c r="AP286" s="328"/>
      <c r="AQ286" s="328" t="s">
        <v>941</v>
      </c>
      <c r="AR286" s="328"/>
      <c r="AS286" s="328"/>
      <c r="AT286" s="328"/>
      <c r="AU286" s="328"/>
      <c r="AV286" s="328"/>
      <c r="AW286" s="328"/>
      <c r="AX286" s="328" t="s">
        <v>941</v>
      </c>
      <c r="AY286" s="328"/>
      <c r="AZ286" s="328"/>
      <c r="BA286" s="328"/>
      <c r="BB286" s="328"/>
      <c r="BC286" s="328"/>
      <c r="BD286" s="328"/>
      <c r="BE286" s="226"/>
      <c r="BF286" s="226"/>
      <c r="BG286" s="226"/>
      <c r="BH286" s="226"/>
      <c r="BI286" s="226"/>
      <c r="BJ286" s="226"/>
      <c r="BK286" s="226"/>
      <c r="BL286" s="226"/>
      <c r="BM286" s="226"/>
      <c r="BN286" s="226"/>
      <c r="BO286" s="226"/>
      <c r="BP286" s="226"/>
      <c r="BQ286" s="226"/>
      <c r="BR286" s="226"/>
      <c r="BS286" s="226"/>
      <c r="BT286" s="226"/>
      <c r="BU286" s="226"/>
      <c r="BV286" s="226"/>
      <c r="BW286" s="226"/>
      <c r="BX286" s="226"/>
      <c r="BY286" s="226"/>
      <c r="BZ286" s="226"/>
      <c r="CA286" s="226"/>
      <c r="CB286" s="226"/>
      <c r="CC286" s="226"/>
      <c r="CD286" s="226"/>
      <c r="CE286" s="226"/>
      <c r="CF286" s="226"/>
    </row>
    <row r="287" spans="1:84" ht="12.75" customHeight="1">
      <c r="A287" s="329" t="s">
        <v>942</v>
      </c>
      <c r="B287" s="329"/>
      <c r="C287" s="329"/>
      <c r="D287" s="329"/>
      <c r="E287" s="329"/>
      <c r="F287" s="329"/>
      <c r="G287" s="329"/>
      <c r="H287" s="329" t="s">
        <v>943</v>
      </c>
      <c r="I287" s="329"/>
      <c r="J287" s="329"/>
      <c r="K287" s="329"/>
      <c r="L287" s="329"/>
      <c r="M287" s="329"/>
      <c r="N287" s="329"/>
      <c r="O287" s="329" t="s">
        <v>944</v>
      </c>
      <c r="P287" s="329"/>
      <c r="Q287" s="329"/>
      <c r="R287" s="329"/>
      <c r="S287" s="329"/>
      <c r="T287" s="329"/>
      <c r="U287" s="329"/>
      <c r="V287" s="329" t="s">
        <v>945</v>
      </c>
      <c r="W287" s="329"/>
      <c r="X287" s="329"/>
      <c r="Y287" s="329"/>
      <c r="Z287" s="329"/>
      <c r="AA287" s="329"/>
      <c r="AB287" s="329"/>
      <c r="AC287" s="329" t="s">
        <v>946</v>
      </c>
      <c r="AD287" s="329"/>
      <c r="AE287" s="329"/>
      <c r="AF287" s="329"/>
      <c r="AG287" s="329"/>
      <c r="AH287" s="329"/>
      <c r="AI287" s="329"/>
      <c r="AJ287" s="329" t="s">
        <v>947</v>
      </c>
      <c r="AK287" s="329"/>
      <c r="AL287" s="329"/>
      <c r="AM287" s="329"/>
      <c r="AN287" s="329"/>
      <c r="AO287" s="329"/>
      <c r="AP287" s="329"/>
      <c r="AQ287" s="329" t="s">
        <v>948</v>
      </c>
      <c r="AR287" s="329"/>
      <c r="AS287" s="329"/>
      <c r="AT287" s="329"/>
      <c r="AU287" s="329"/>
      <c r="AV287" s="329"/>
      <c r="AW287" s="329"/>
      <c r="AX287" s="329" t="s">
        <v>949</v>
      </c>
      <c r="AY287" s="329"/>
      <c r="AZ287" s="329"/>
      <c r="BA287" s="329"/>
      <c r="BB287" s="329"/>
      <c r="BC287" s="329"/>
      <c r="BD287" s="329"/>
      <c r="BS287" s="226"/>
      <c r="BT287" s="226"/>
      <c r="BU287" s="226"/>
      <c r="BV287" s="226"/>
      <c r="BW287" s="226"/>
      <c r="BX287" s="226"/>
      <c r="BY287" s="226"/>
      <c r="BZ287" s="226"/>
      <c r="CA287" s="226"/>
      <c r="CB287" s="226"/>
      <c r="CC287" s="226"/>
      <c r="CD287" s="226"/>
      <c r="CE287" s="226"/>
      <c r="CF287" s="226"/>
    </row>
    <row r="288" spans="1:84" ht="12.75" customHeight="1">
      <c r="A288" s="277" t="s">
        <v>784</v>
      </c>
      <c r="B288" s="277" t="s">
        <v>785</v>
      </c>
      <c r="C288" s="277" t="s">
        <v>764</v>
      </c>
      <c r="D288" s="277" t="s">
        <v>765</v>
      </c>
      <c r="E288" s="330" t="s">
        <v>543</v>
      </c>
      <c r="F288" s="330"/>
      <c r="G288" s="277" t="s">
        <v>544</v>
      </c>
      <c r="H288" s="277" t="s">
        <v>784</v>
      </c>
      <c r="I288" s="277" t="s">
        <v>785</v>
      </c>
      <c r="J288" s="277" t="s">
        <v>764</v>
      </c>
      <c r="K288" s="277" t="s">
        <v>765</v>
      </c>
      <c r="L288" s="330" t="s">
        <v>543</v>
      </c>
      <c r="M288" s="330"/>
      <c r="N288" s="277" t="s">
        <v>544</v>
      </c>
      <c r="O288" s="277" t="s">
        <v>784</v>
      </c>
      <c r="P288" s="277" t="s">
        <v>785</v>
      </c>
      <c r="Q288" s="277" t="s">
        <v>764</v>
      </c>
      <c r="R288" s="277" t="s">
        <v>765</v>
      </c>
      <c r="S288" s="330" t="s">
        <v>543</v>
      </c>
      <c r="T288" s="330"/>
      <c r="U288" s="277" t="s">
        <v>544</v>
      </c>
      <c r="V288" s="277" t="s">
        <v>784</v>
      </c>
      <c r="W288" s="277" t="s">
        <v>785</v>
      </c>
      <c r="X288" s="277" t="s">
        <v>764</v>
      </c>
      <c r="Y288" s="277" t="s">
        <v>765</v>
      </c>
      <c r="Z288" s="330" t="s">
        <v>543</v>
      </c>
      <c r="AA288" s="330"/>
      <c r="AB288" s="277" t="s">
        <v>544</v>
      </c>
      <c r="AC288" s="277" t="s">
        <v>784</v>
      </c>
      <c r="AD288" s="277" t="s">
        <v>785</v>
      </c>
      <c r="AE288" s="277" t="s">
        <v>764</v>
      </c>
      <c r="AF288" s="277" t="s">
        <v>765</v>
      </c>
      <c r="AG288" s="330" t="s">
        <v>543</v>
      </c>
      <c r="AH288" s="330"/>
      <c r="AI288" s="277" t="s">
        <v>544</v>
      </c>
      <c r="AJ288" s="277" t="s">
        <v>784</v>
      </c>
      <c r="AK288" s="277" t="s">
        <v>785</v>
      </c>
      <c r="AL288" s="277" t="s">
        <v>764</v>
      </c>
      <c r="AM288" s="277" t="s">
        <v>765</v>
      </c>
      <c r="AN288" s="330" t="s">
        <v>543</v>
      </c>
      <c r="AO288" s="330"/>
      <c r="AP288" s="277" t="s">
        <v>544</v>
      </c>
      <c r="AQ288" s="277" t="s">
        <v>784</v>
      </c>
      <c r="AR288" s="277" t="s">
        <v>785</v>
      </c>
      <c r="AS288" s="277" t="s">
        <v>764</v>
      </c>
      <c r="AT288" s="277" t="s">
        <v>765</v>
      </c>
      <c r="AU288" s="330" t="s">
        <v>543</v>
      </c>
      <c r="AV288" s="330"/>
      <c r="AW288" s="277" t="s">
        <v>544</v>
      </c>
      <c r="AX288" s="277" t="s">
        <v>784</v>
      </c>
      <c r="AY288" s="277" t="s">
        <v>785</v>
      </c>
      <c r="AZ288" s="277" t="s">
        <v>764</v>
      </c>
      <c r="BA288" s="277" t="s">
        <v>765</v>
      </c>
      <c r="BB288" s="330" t="s">
        <v>543</v>
      </c>
      <c r="BC288" s="330"/>
      <c r="BD288" s="277" t="s">
        <v>544</v>
      </c>
      <c r="BS288" s="226"/>
      <c r="BT288" s="226"/>
      <c r="BU288" s="226"/>
      <c r="BV288" s="226"/>
      <c r="BW288" s="226"/>
      <c r="BX288" s="226"/>
      <c r="BY288" s="226"/>
      <c r="BZ288" s="226"/>
      <c r="CA288" s="226"/>
      <c r="CB288" s="226"/>
      <c r="CC288" s="226"/>
      <c r="CD288" s="226"/>
      <c r="CE288" s="226"/>
      <c r="CF288" s="226"/>
    </row>
    <row r="289" spans="1:84" ht="12.75" customHeight="1">
      <c r="A289" s="206" t="e">
        <f>Turnidomenica!#REF!</f>
        <v>#REF!</v>
      </c>
      <c r="B289" s="206" t="e">
        <f>Turnidomenica!#REF!</f>
        <v>#REF!</v>
      </c>
      <c r="C289" s="206" t="e">
        <f>Turnidomenica!#REF!</f>
        <v>#REF!</v>
      </c>
      <c r="D289" s="206" t="e">
        <f>Turnidomenica!#REF!</f>
        <v>#REF!</v>
      </c>
      <c r="E289" s="206"/>
      <c r="F289" s="206"/>
      <c r="G289" s="206" t="e">
        <f>Turnidomenica!#REF!</f>
        <v>#REF!</v>
      </c>
      <c r="H289" s="206" t="e">
        <f>Turnidomenica!#REF!</f>
        <v>#REF!</v>
      </c>
      <c r="I289" s="206" t="e">
        <f>Turnidomenica!#REF!</f>
        <v>#REF!</v>
      </c>
      <c r="J289" s="206" t="e">
        <f>Turnidomenica!#REF!</f>
        <v>#REF!</v>
      </c>
      <c r="K289" s="206" t="e">
        <f>Turnidomenica!#REF!</f>
        <v>#REF!</v>
      </c>
      <c r="L289" s="206"/>
      <c r="M289" s="206"/>
      <c r="N289" s="206" t="e">
        <f>Turnidomenica!#REF!</f>
        <v>#REF!</v>
      </c>
      <c r="O289" s="206" t="e">
        <f>Turnidomenica!#REF!</f>
        <v>#REF!</v>
      </c>
      <c r="P289" s="206" t="e">
        <f>Turnidomenica!#REF!</f>
        <v>#REF!</v>
      </c>
      <c r="Q289" s="206" t="e">
        <f>Turnidomenica!#REF!</f>
        <v>#REF!</v>
      </c>
      <c r="R289" s="206" t="e">
        <f>Turnidomenica!#REF!</f>
        <v>#REF!</v>
      </c>
      <c r="S289" s="206"/>
      <c r="T289" s="206"/>
      <c r="U289" s="206" t="e">
        <f>Turnidomenica!#REF!</f>
        <v>#REF!</v>
      </c>
      <c r="V289" s="206" t="e">
        <f>Turnidomenica!#REF!</f>
        <v>#REF!</v>
      </c>
      <c r="W289" s="206" t="e">
        <f>Turnidomenica!#REF!</f>
        <v>#REF!</v>
      </c>
      <c r="X289" s="206" t="e">
        <f>Turnidomenica!#REF!</f>
        <v>#REF!</v>
      </c>
      <c r="Y289" s="206" t="e">
        <f>Turnidomenica!#REF!</f>
        <v>#REF!</v>
      </c>
      <c r="Z289" s="206" t="e">
        <f>Turnidomenica!#REF!</f>
        <v>#REF!</v>
      </c>
      <c r="AA289" s="206" t="e">
        <f>Turnidomenica!#REF!</f>
        <v>#REF!</v>
      </c>
      <c r="AB289" s="206" t="e">
        <f>Turnidomenica!#REF!</f>
        <v>#REF!</v>
      </c>
      <c r="AC289" s="206" t="e">
        <f>Turnidomenica!#REF!</f>
        <v>#REF!</v>
      </c>
      <c r="AD289" s="206" t="e">
        <f>Turnidomenica!#REF!</f>
        <v>#REF!</v>
      </c>
      <c r="AE289" s="206" t="e">
        <f>Turnidomenica!#REF!</f>
        <v>#REF!</v>
      </c>
      <c r="AF289" s="206" t="e">
        <f>Turnidomenica!#REF!</f>
        <v>#REF!</v>
      </c>
      <c r="AG289" s="206"/>
      <c r="AH289" s="206"/>
      <c r="AI289" s="206" t="e">
        <f>Turnidomenica!#REF!</f>
        <v>#REF!</v>
      </c>
      <c r="AJ289" s="206" t="e">
        <f>Turnidomenica!#REF!</f>
        <v>#REF!</v>
      </c>
      <c r="AK289" s="206" t="e">
        <f>Turnidomenica!#REF!</f>
        <v>#REF!</v>
      </c>
      <c r="AL289" s="206" t="e">
        <f>Turnidomenica!#REF!</f>
        <v>#REF!</v>
      </c>
      <c r="AM289" s="206" t="e">
        <f>Turnidomenica!#REF!</f>
        <v>#REF!</v>
      </c>
      <c r="AN289" s="206"/>
      <c r="AO289" s="206"/>
      <c r="AP289" s="206" t="e">
        <f>Turnidomenica!#REF!</f>
        <v>#REF!</v>
      </c>
      <c r="AQ289" s="206" t="e">
        <f>Turnidomenica!#REF!</f>
        <v>#REF!</v>
      </c>
      <c r="AR289" s="206" t="e">
        <f>Turnidomenica!#REF!</f>
        <v>#REF!</v>
      </c>
      <c r="AS289" s="206" t="e">
        <f>Turnidomenica!#REF!</f>
        <v>#REF!</v>
      </c>
      <c r="AT289" s="206" t="e">
        <f>Turnidomenica!#REF!</f>
        <v>#REF!</v>
      </c>
      <c r="AU289" s="206"/>
      <c r="AV289" s="206"/>
      <c r="AW289" s="206" t="e">
        <f>Turnidomenica!#REF!</f>
        <v>#REF!</v>
      </c>
      <c r="AX289" s="206" t="e">
        <f>Turnidomenica!#REF!</f>
        <v>#REF!</v>
      </c>
      <c r="AY289" s="206" t="e">
        <f>Turnidomenica!#REF!</f>
        <v>#REF!</v>
      </c>
      <c r="AZ289" s="206" t="e">
        <f>Turnidomenica!#REF!</f>
        <v>#REF!</v>
      </c>
      <c r="BA289" s="206" t="e">
        <f>Turnidomenica!#REF!</f>
        <v>#REF!</v>
      </c>
      <c r="BB289" s="206"/>
      <c r="BC289" s="206"/>
      <c r="BD289" s="206" t="e">
        <f>Turnidomenica!#REF!</f>
        <v>#REF!</v>
      </c>
      <c r="BS289" s="226"/>
      <c r="BT289" s="226"/>
      <c r="BU289" s="226"/>
      <c r="BV289" s="226"/>
      <c r="BW289" s="226"/>
      <c r="BX289" s="226"/>
      <c r="BY289" s="226"/>
    </row>
    <row r="290" spans="1:84" ht="12.75" customHeight="1">
      <c r="A290" s="133"/>
      <c r="B290" s="133"/>
      <c r="C290" s="143"/>
      <c r="D290" s="209" t="s">
        <v>954</v>
      </c>
      <c r="E290" s="210"/>
      <c r="F290" s="210"/>
      <c r="G290" s="205" t="s">
        <v>955</v>
      </c>
      <c r="H290" s="133"/>
      <c r="I290" s="133"/>
      <c r="J290" s="143"/>
      <c r="K290" s="209" t="s">
        <v>954</v>
      </c>
      <c r="L290" s="210"/>
      <c r="M290" s="210"/>
      <c r="N290" s="205" t="s">
        <v>955</v>
      </c>
      <c r="O290" s="133"/>
      <c r="P290" s="133"/>
      <c r="Q290" s="143"/>
      <c r="R290" s="209" t="s">
        <v>954</v>
      </c>
      <c r="S290" s="210"/>
      <c r="T290" s="210"/>
      <c r="U290" s="205" t="s">
        <v>955</v>
      </c>
      <c r="V290" s="133"/>
      <c r="W290" s="133"/>
      <c r="X290" s="143"/>
      <c r="Y290" s="209" t="s">
        <v>954</v>
      </c>
      <c r="Z290" s="210"/>
      <c r="AA290" s="210"/>
      <c r="AB290" s="205" t="s">
        <v>955</v>
      </c>
      <c r="AC290" s="133"/>
      <c r="AD290" s="133"/>
      <c r="AE290" s="143"/>
      <c r="AF290" s="209" t="s">
        <v>954</v>
      </c>
      <c r="AG290" s="210"/>
      <c r="AH290" s="210"/>
      <c r="AI290" s="205" t="s">
        <v>955</v>
      </c>
      <c r="AM290" s="209" t="s">
        <v>954</v>
      </c>
      <c r="AN290" s="210"/>
      <c r="AO290" s="210"/>
      <c r="AP290" s="205" t="s">
        <v>955</v>
      </c>
      <c r="AQ290" s="133"/>
      <c r="AR290" s="133"/>
      <c r="AS290" s="143"/>
      <c r="AT290" s="209" t="s">
        <v>954</v>
      </c>
      <c r="AU290" s="210"/>
      <c r="AV290" s="210"/>
      <c r="AW290" s="205" t="s">
        <v>955</v>
      </c>
      <c r="AX290" s="133"/>
      <c r="AY290" s="133"/>
      <c r="AZ290" s="143"/>
      <c r="BA290" s="209" t="s">
        <v>954</v>
      </c>
      <c r="BB290" s="210"/>
      <c r="BC290" s="210"/>
      <c r="BD290" s="205" t="s">
        <v>955</v>
      </c>
    </row>
    <row r="291" spans="1:84" ht="12.75" customHeight="1">
      <c r="A291" s="133"/>
      <c r="B291" s="133"/>
      <c r="C291" s="143"/>
      <c r="D291" s="143"/>
      <c r="E291" s="133"/>
      <c r="F291" s="133"/>
      <c r="G291" s="143"/>
      <c r="H291" s="133"/>
      <c r="I291" s="133"/>
      <c r="J291" s="143"/>
      <c r="K291" s="143"/>
      <c r="L291" s="133"/>
      <c r="M291" s="133"/>
      <c r="N291" s="143"/>
      <c r="O291" s="133"/>
      <c r="P291" s="133"/>
      <c r="Q291" s="143"/>
      <c r="R291" s="143"/>
      <c r="S291" s="133"/>
      <c r="T291" s="133"/>
      <c r="U291" s="143"/>
      <c r="V291" s="133"/>
      <c r="W291" s="133"/>
      <c r="X291" s="143"/>
      <c r="Y291" s="143"/>
      <c r="Z291" s="133"/>
      <c r="AA291" s="133"/>
      <c r="AB291" s="143"/>
      <c r="AC291" s="133"/>
      <c r="AD291" s="133"/>
      <c r="AE291" s="143"/>
      <c r="AF291" s="143"/>
      <c r="AG291" s="133"/>
      <c r="AH291" s="133"/>
      <c r="AI291" s="143"/>
      <c r="AJ291" s="133"/>
      <c r="AK291" s="133"/>
      <c r="AL291" s="143"/>
      <c r="AM291" s="143"/>
      <c r="AN291" s="133"/>
      <c r="AO291" s="133"/>
      <c r="AP291" s="143"/>
      <c r="AQ291" s="133"/>
      <c r="AR291" s="133"/>
      <c r="AS291" s="143"/>
      <c r="AT291" s="143"/>
      <c r="AU291" s="133"/>
      <c r="AV291" s="133"/>
      <c r="AW291" s="143"/>
      <c r="AX291" s="133"/>
      <c r="AY291" s="133"/>
      <c r="AZ291" s="143"/>
      <c r="BA291" s="143"/>
      <c r="BB291" s="133"/>
      <c r="BC291" s="133"/>
      <c r="BD291" s="143"/>
      <c r="BE291" s="133"/>
      <c r="BF291" s="133"/>
      <c r="BG291" s="143"/>
      <c r="BH291" s="143"/>
      <c r="BI291" s="133"/>
      <c r="BJ291" s="133"/>
      <c r="BK291" s="143"/>
      <c r="BL291" s="143"/>
      <c r="BM291" s="143"/>
      <c r="BN291" s="143"/>
      <c r="BO291" s="143"/>
      <c r="BP291" s="143"/>
      <c r="BQ291" s="143"/>
      <c r="BR291" s="143"/>
      <c r="BS291" s="143"/>
      <c r="BT291" s="143"/>
      <c r="BU291" s="143"/>
      <c r="BV291" s="143"/>
      <c r="BW291" s="143"/>
      <c r="BX291" s="143"/>
      <c r="BY291" s="143"/>
      <c r="BZ291" s="226"/>
      <c r="CA291" s="226"/>
      <c r="CB291" s="226"/>
      <c r="CC291" s="226"/>
      <c r="CD291" s="226"/>
      <c r="CE291" s="226"/>
      <c r="CF291" s="226"/>
    </row>
    <row r="292" spans="1:84" ht="12.75" customHeight="1">
      <c r="A292" s="328" t="s">
        <v>941</v>
      </c>
      <c r="B292" s="328"/>
      <c r="C292" s="328"/>
      <c r="D292" s="328"/>
      <c r="E292" s="328"/>
      <c r="F292" s="328"/>
      <c r="G292" s="328"/>
      <c r="H292" s="328" t="s">
        <v>941</v>
      </c>
      <c r="I292" s="328"/>
      <c r="J292" s="328"/>
      <c r="K292" s="328"/>
      <c r="L292" s="328"/>
      <c r="M292" s="328"/>
      <c r="N292" s="328"/>
      <c r="O292" s="328" t="s">
        <v>941</v>
      </c>
      <c r="P292" s="328"/>
      <c r="Q292" s="328"/>
      <c r="R292" s="328"/>
      <c r="S292" s="328"/>
      <c r="T292" s="328"/>
      <c r="U292" s="328"/>
      <c r="V292" s="328" t="s">
        <v>941</v>
      </c>
      <c r="W292" s="328"/>
      <c r="X292" s="328"/>
      <c r="Y292" s="328"/>
      <c r="Z292" s="328"/>
      <c r="AA292" s="328"/>
      <c r="AB292" s="328"/>
      <c r="AC292" s="328" t="s">
        <v>941</v>
      </c>
      <c r="AD292" s="328"/>
      <c r="AE292" s="328"/>
      <c r="AF292" s="328"/>
      <c r="AG292" s="328"/>
      <c r="AH292" s="328"/>
      <c r="AI292" s="328"/>
      <c r="AJ292" s="328" t="s">
        <v>941</v>
      </c>
      <c r="AK292" s="328"/>
      <c r="AL292" s="328"/>
      <c r="AM292" s="328"/>
      <c r="AN292" s="328"/>
      <c r="AO292" s="328"/>
      <c r="AP292" s="328"/>
      <c r="AQ292" s="328" t="s">
        <v>941</v>
      </c>
      <c r="AR292" s="328"/>
      <c r="AS292" s="328"/>
      <c r="AT292" s="328"/>
      <c r="AU292" s="328"/>
      <c r="AV292" s="328"/>
      <c r="AW292" s="328"/>
      <c r="AX292" s="328" t="s">
        <v>941</v>
      </c>
      <c r="AY292" s="328"/>
      <c r="AZ292" s="328"/>
      <c r="BA292" s="328"/>
      <c r="BB292" s="328"/>
      <c r="BC292" s="328"/>
      <c r="BD292" s="328"/>
      <c r="BE292" s="226"/>
      <c r="BF292" s="226"/>
      <c r="BG292" s="226"/>
      <c r="BH292" s="226"/>
      <c r="BI292" s="226"/>
      <c r="BJ292" s="226"/>
      <c r="BK292" s="226"/>
      <c r="BL292" s="226"/>
      <c r="BM292" s="226"/>
      <c r="BN292" s="226"/>
      <c r="BO292" s="226"/>
      <c r="BP292" s="226"/>
      <c r="BQ292" s="226"/>
      <c r="BR292" s="226"/>
      <c r="BS292" s="226"/>
      <c r="BT292" s="226"/>
      <c r="BU292" s="226"/>
      <c r="BV292" s="226"/>
      <c r="BW292" s="226"/>
      <c r="BX292" s="226"/>
      <c r="BY292" s="226"/>
      <c r="BZ292" s="226"/>
      <c r="CA292" s="226"/>
      <c r="CB292" s="226"/>
      <c r="CC292" s="226"/>
      <c r="CD292" s="226"/>
      <c r="CE292" s="226"/>
      <c r="CF292" s="226"/>
    </row>
    <row r="293" spans="1:84" ht="12.75" customHeight="1">
      <c r="A293" s="329" t="s">
        <v>942</v>
      </c>
      <c r="B293" s="329"/>
      <c r="C293" s="329"/>
      <c r="D293" s="329"/>
      <c r="E293" s="329"/>
      <c r="F293" s="329"/>
      <c r="G293" s="329"/>
      <c r="H293" s="329" t="s">
        <v>943</v>
      </c>
      <c r="I293" s="329"/>
      <c r="J293" s="329"/>
      <c r="K293" s="329"/>
      <c r="L293" s="329"/>
      <c r="M293" s="329"/>
      <c r="N293" s="329"/>
      <c r="O293" s="329" t="s">
        <v>944</v>
      </c>
      <c r="P293" s="329"/>
      <c r="Q293" s="329"/>
      <c r="R293" s="329"/>
      <c r="S293" s="329"/>
      <c r="T293" s="329"/>
      <c r="U293" s="329"/>
      <c r="V293" s="329" t="s">
        <v>945</v>
      </c>
      <c r="W293" s="329"/>
      <c r="X293" s="329"/>
      <c r="Y293" s="329"/>
      <c r="Z293" s="329"/>
      <c r="AA293" s="329"/>
      <c r="AB293" s="329"/>
      <c r="AC293" s="329" t="s">
        <v>946</v>
      </c>
      <c r="AD293" s="329"/>
      <c r="AE293" s="329"/>
      <c r="AF293" s="329"/>
      <c r="AG293" s="329"/>
      <c r="AH293" s="329"/>
      <c r="AI293" s="329"/>
      <c r="AJ293" s="329" t="s">
        <v>947</v>
      </c>
      <c r="AK293" s="329"/>
      <c r="AL293" s="329"/>
      <c r="AM293" s="329"/>
      <c r="AN293" s="329"/>
      <c r="AO293" s="329"/>
      <c r="AP293" s="329"/>
      <c r="AQ293" s="329" t="s">
        <v>948</v>
      </c>
      <c r="AR293" s="329"/>
      <c r="AS293" s="329"/>
      <c r="AT293" s="329"/>
      <c r="AU293" s="329"/>
      <c r="AV293" s="329"/>
      <c r="AW293" s="329"/>
      <c r="AX293" s="329" t="s">
        <v>949</v>
      </c>
      <c r="AY293" s="329"/>
      <c r="AZ293" s="329"/>
      <c r="BA293" s="329"/>
      <c r="BB293" s="329"/>
      <c r="BC293" s="329"/>
      <c r="BD293" s="329"/>
      <c r="BS293" s="226"/>
      <c r="BT293" s="226"/>
      <c r="BU293" s="226"/>
      <c r="BV293" s="226"/>
      <c r="BW293" s="226"/>
      <c r="BX293" s="226"/>
      <c r="BY293" s="226"/>
      <c r="BZ293" s="226"/>
      <c r="CA293" s="226"/>
      <c r="CB293" s="226"/>
      <c r="CC293" s="226"/>
      <c r="CD293" s="226"/>
      <c r="CE293" s="226"/>
      <c r="CF293" s="226"/>
    </row>
    <row r="294" spans="1:84" ht="12.75" customHeight="1">
      <c r="A294" s="277" t="s">
        <v>784</v>
      </c>
      <c r="B294" s="277" t="s">
        <v>785</v>
      </c>
      <c r="C294" s="277" t="s">
        <v>764</v>
      </c>
      <c r="D294" s="277" t="s">
        <v>765</v>
      </c>
      <c r="E294" s="330" t="s">
        <v>543</v>
      </c>
      <c r="F294" s="330"/>
      <c r="G294" s="277" t="s">
        <v>544</v>
      </c>
      <c r="H294" s="277" t="s">
        <v>784</v>
      </c>
      <c r="I294" s="277" t="s">
        <v>785</v>
      </c>
      <c r="J294" s="277" t="s">
        <v>764</v>
      </c>
      <c r="K294" s="277" t="s">
        <v>765</v>
      </c>
      <c r="L294" s="330" t="s">
        <v>543</v>
      </c>
      <c r="M294" s="330"/>
      <c r="N294" s="277" t="s">
        <v>544</v>
      </c>
      <c r="O294" s="277" t="s">
        <v>784</v>
      </c>
      <c r="P294" s="277" t="s">
        <v>785</v>
      </c>
      <c r="Q294" s="277" t="s">
        <v>764</v>
      </c>
      <c r="R294" s="277" t="s">
        <v>765</v>
      </c>
      <c r="S294" s="330" t="s">
        <v>543</v>
      </c>
      <c r="T294" s="330"/>
      <c r="U294" s="277" t="s">
        <v>544</v>
      </c>
      <c r="V294" s="277" t="s">
        <v>784</v>
      </c>
      <c r="W294" s="277" t="s">
        <v>785</v>
      </c>
      <c r="X294" s="277" t="s">
        <v>764</v>
      </c>
      <c r="Y294" s="277" t="s">
        <v>765</v>
      </c>
      <c r="Z294" s="330" t="s">
        <v>543</v>
      </c>
      <c r="AA294" s="330"/>
      <c r="AB294" s="277" t="s">
        <v>544</v>
      </c>
      <c r="AC294" s="277" t="s">
        <v>784</v>
      </c>
      <c r="AD294" s="277" t="s">
        <v>785</v>
      </c>
      <c r="AE294" s="277" t="s">
        <v>764</v>
      </c>
      <c r="AF294" s="277" t="s">
        <v>765</v>
      </c>
      <c r="AG294" s="330" t="s">
        <v>543</v>
      </c>
      <c r="AH294" s="330"/>
      <c r="AI294" s="277" t="s">
        <v>544</v>
      </c>
      <c r="AJ294" s="277" t="s">
        <v>784</v>
      </c>
      <c r="AK294" s="277" t="s">
        <v>785</v>
      </c>
      <c r="AL294" s="277" t="s">
        <v>764</v>
      </c>
      <c r="AM294" s="277" t="s">
        <v>765</v>
      </c>
      <c r="AN294" s="330" t="s">
        <v>543</v>
      </c>
      <c r="AO294" s="330"/>
      <c r="AP294" s="277" t="s">
        <v>544</v>
      </c>
      <c r="AQ294" s="277" t="s">
        <v>784</v>
      </c>
      <c r="AR294" s="277" t="s">
        <v>785</v>
      </c>
      <c r="AS294" s="277" t="s">
        <v>764</v>
      </c>
      <c r="AT294" s="277" t="s">
        <v>765</v>
      </c>
      <c r="AU294" s="330" t="s">
        <v>543</v>
      </c>
      <c r="AV294" s="330"/>
      <c r="AW294" s="277" t="s">
        <v>544</v>
      </c>
      <c r="AX294" s="277" t="s">
        <v>784</v>
      </c>
      <c r="AY294" s="277" t="s">
        <v>785</v>
      </c>
      <c r="AZ294" s="277" t="s">
        <v>764</v>
      </c>
      <c r="BA294" s="277" t="s">
        <v>765</v>
      </c>
      <c r="BB294" s="330" t="s">
        <v>543</v>
      </c>
      <c r="BC294" s="330"/>
      <c r="BD294" s="277" t="s">
        <v>544</v>
      </c>
      <c r="BS294" s="226"/>
      <c r="BT294" s="226"/>
      <c r="BU294" s="226"/>
      <c r="BV294" s="226"/>
      <c r="BW294" s="226"/>
      <c r="BX294" s="226"/>
      <c r="BY294" s="226"/>
      <c r="BZ294" s="226"/>
      <c r="CA294" s="226"/>
      <c r="CB294" s="226"/>
      <c r="CC294" s="226"/>
      <c r="CD294" s="226"/>
      <c r="CE294" s="226"/>
      <c r="CF294" s="226"/>
    </row>
    <row r="295" spans="1:84" ht="12.75" customHeight="1">
      <c r="A295" s="206" t="e">
        <f>Turnidomenica!#REF!</f>
        <v>#REF!</v>
      </c>
      <c r="B295" s="206" t="e">
        <f>Turnidomenica!#REF!</f>
        <v>#REF!</v>
      </c>
      <c r="C295" s="206" t="e">
        <f>Turnidomenica!#REF!</f>
        <v>#REF!</v>
      </c>
      <c r="D295" s="206" t="e">
        <f>Turnidomenica!#REF!</f>
        <v>#REF!</v>
      </c>
      <c r="E295" s="206"/>
      <c r="F295" s="206"/>
      <c r="G295" s="206" t="e">
        <f>Turnidomenica!#REF!</f>
        <v>#REF!</v>
      </c>
      <c r="H295" s="206" t="e">
        <f>Turnidomenica!#REF!</f>
        <v>#REF!</v>
      </c>
      <c r="I295" s="206" t="e">
        <f>Turnidomenica!#REF!</f>
        <v>#REF!</v>
      </c>
      <c r="J295" s="206" t="e">
        <f>Turnidomenica!#REF!</f>
        <v>#REF!</v>
      </c>
      <c r="K295" s="206" t="e">
        <f>Turnidomenica!#REF!</f>
        <v>#REF!</v>
      </c>
      <c r="L295" s="206"/>
      <c r="M295" s="206"/>
      <c r="N295" s="206" t="e">
        <f>Turnidomenica!#REF!</f>
        <v>#REF!</v>
      </c>
      <c r="O295" s="206" t="e">
        <f>Turnidomenica!#REF!</f>
        <v>#REF!</v>
      </c>
      <c r="P295" s="206" t="e">
        <f>Turnidomenica!#REF!</f>
        <v>#REF!</v>
      </c>
      <c r="Q295" s="206" t="e">
        <f>Turnidomenica!#REF!</f>
        <v>#REF!</v>
      </c>
      <c r="R295" s="206" t="e">
        <f>Turnidomenica!#REF!</f>
        <v>#REF!</v>
      </c>
      <c r="S295" s="206"/>
      <c r="T295" s="206"/>
      <c r="U295" s="206" t="e">
        <f>Turnidomenica!#REF!</f>
        <v>#REF!</v>
      </c>
      <c r="V295" s="206" t="e">
        <f>Turnidomenica!#REF!</f>
        <v>#REF!</v>
      </c>
      <c r="W295" s="206" t="e">
        <f>Turnidomenica!#REF!</f>
        <v>#REF!</v>
      </c>
      <c r="X295" s="206" t="e">
        <f>Turnidomenica!#REF!</f>
        <v>#REF!</v>
      </c>
      <c r="Y295" s="206" t="e">
        <f>Turnidomenica!#REF!</f>
        <v>#REF!</v>
      </c>
      <c r="Z295" s="206" t="e">
        <f>Turnidomenica!#REF!</f>
        <v>#REF!</v>
      </c>
      <c r="AA295" s="206" t="e">
        <f>Turnidomenica!#REF!</f>
        <v>#REF!</v>
      </c>
      <c r="AB295" s="206" t="e">
        <f>Turnidomenica!#REF!</f>
        <v>#REF!</v>
      </c>
      <c r="AC295" s="206" t="e">
        <f>Turnidomenica!#REF!</f>
        <v>#REF!</v>
      </c>
      <c r="AD295" s="206" t="e">
        <f>Turnidomenica!#REF!</f>
        <v>#REF!</v>
      </c>
      <c r="AE295" s="206" t="e">
        <f>Turnidomenica!#REF!</f>
        <v>#REF!</v>
      </c>
      <c r="AF295" s="206" t="e">
        <f>Turnidomenica!#REF!</f>
        <v>#REF!</v>
      </c>
      <c r="AG295" s="206"/>
      <c r="AH295" s="206"/>
      <c r="AI295" s="206" t="e">
        <f>Turnidomenica!#REF!</f>
        <v>#REF!</v>
      </c>
      <c r="AJ295" s="206" t="e">
        <f>Turnidomenica!#REF!</f>
        <v>#REF!</v>
      </c>
      <c r="AK295" s="206" t="e">
        <f>Turnidomenica!#REF!</f>
        <v>#REF!</v>
      </c>
      <c r="AL295" s="206" t="e">
        <f>Turnidomenica!#REF!</f>
        <v>#REF!</v>
      </c>
      <c r="AM295" s="206" t="e">
        <f>Turnidomenica!#REF!</f>
        <v>#REF!</v>
      </c>
      <c r="AN295" s="206"/>
      <c r="AO295" s="206"/>
      <c r="AP295" s="206" t="e">
        <f>Turnidomenica!#REF!</f>
        <v>#REF!</v>
      </c>
      <c r="AQ295" s="206" t="e">
        <f>Turnidomenica!#REF!</f>
        <v>#REF!</v>
      </c>
      <c r="AR295" s="206" t="e">
        <f>Turnidomenica!#REF!</f>
        <v>#REF!</v>
      </c>
      <c r="AS295" s="206" t="e">
        <f>Turnidomenica!#REF!</f>
        <v>#REF!</v>
      </c>
      <c r="AT295" s="206" t="e">
        <f>Turnidomenica!#REF!</f>
        <v>#REF!</v>
      </c>
      <c r="AU295" s="206"/>
      <c r="AV295" s="206"/>
      <c r="AW295" s="206" t="e">
        <f>Turnidomenica!#REF!</f>
        <v>#REF!</v>
      </c>
      <c r="AX295" s="206" t="e">
        <f>Turnidomenica!#REF!</f>
        <v>#REF!</v>
      </c>
      <c r="AY295" s="206" t="e">
        <f>Turnidomenica!#REF!</f>
        <v>#REF!</v>
      </c>
      <c r="AZ295" s="206" t="e">
        <f>Turnidomenica!#REF!</f>
        <v>#REF!</v>
      </c>
      <c r="BA295" s="206" t="e">
        <f>Turnidomenica!#REF!</f>
        <v>#REF!</v>
      </c>
      <c r="BB295" s="206"/>
      <c r="BC295" s="206"/>
      <c r="BD295" s="206" t="e">
        <f>Turnidomenica!#REF!</f>
        <v>#REF!</v>
      </c>
      <c r="BS295" s="226"/>
      <c r="BT295" s="226"/>
      <c r="BU295" s="226"/>
      <c r="BV295" s="226"/>
      <c r="BW295" s="226"/>
      <c r="BX295" s="226"/>
      <c r="BY295" s="226"/>
    </row>
    <row r="296" spans="1:84" ht="12.75" customHeight="1">
      <c r="A296" s="133"/>
      <c r="B296" s="133"/>
      <c r="C296" s="143"/>
      <c r="D296" s="209" t="s">
        <v>954</v>
      </c>
      <c r="E296" s="210"/>
      <c r="F296" s="210"/>
      <c r="G296" s="205" t="s">
        <v>955</v>
      </c>
      <c r="H296" s="133"/>
      <c r="I296" s="133"/>
      <c r="J296" s="143"/>
      <c r="K296" s="209" t="s">
        <v>954</v>
      </c>
      <c r="L296" s="210"/>
      <c r="M296" s="210"/>
      <c r="N296" s="205" t="s">
        <v>955</v>
      </c>
      <c r="O296" s="133"/>
      <c r="P296" s="133"/>
      <c r="Q296" s="143"/>
      <c r="R296" s="209" t="s">
        <v>954</v>
      </c>
      <c r="S296" s="210"/>
      <c r="T296" s="210"/>
      <c r="U296" s="205" t="s">
        <v>955</v>
      </c>
      <c r="V296" s="133"/>
      <c r="W296" s="133"/>
      <c r="X296" s="143"/>
      <c r="Y296" s="209" t="s">
        <v>954</v>
      </c>
      <c r="Z296" s="210"/>
      <c r="AA296" s="210"/>
      <c r="AB296" s="205" t="s">
        <v>955</v>
      </c>
      <c r="AC296" s="133"/>
      <c r="AD296" s="133"/>
      <c r="AE296" s="143"/>
      <c r="AF296" s="209" t="s">
        <v>954</v>
      </c>
      <c r="AG296" s="210"/>
      <c r="AH296" s="210"/>
      <c r="AI296" s="205" t="s">
        <v>955</v>
      </c>
      <c r="AM296" s="209" t="s">
        <v>954</v>
      </c>
      <c r="AN296" s="210"/>
      <c r="AO296" s="210"/>
      <c r="AP296" s="205" t="s">
        <v>955</v>
      </c>
      <c r="AQ296" s="133"/>
      <c r="AR296" s="133"/>
      <c r="AS296" s="143"/>
      <c r="AT296" s="209" t="s">
        <v>954</v>
      </c>
      <c r="AU296" s="210"/>
      <c r="AV296" s="210"/>
      <c r="AW296" s="205" t="s">
        <v>955</v>
      </c>
      <c r="AX296" s="133"/>
      <c r="AY296" s="133"/>
      <c r="AZ296" s="143"/>
      <c r="BA296" s="209" t="s">
        <v>954</v>
      </c>
      <c r="BB296" s="210"/>
      <c r="BC296" s="210"/>
      <c r="BD296" s="205" t="s">
        <v>955</v>
      </c>
    </row>
    <row r="297" spans="1:84" ht="12.75" customHeight="1">
      <c r="A297" s="133"/>
      <c r="B297" s="133"/>
      <c r="C297" s="143"/>
      <c r="D297" s="143"/>
      <c r="E297" s="133"/>
      <c r="F297" s="133"/>
      <c r="G297" s="143"/>
      <c r="H297" s="133"/>
      <c r="I297" s="133"/>
      <c r="J297" s="143"/>
      <c r="K297" s="143"/>
      <c r="L297" s="133"/>
      <c r="M297" s="133"/>
      <c r="N297" s="143"/>
      <c r="O297" s="133"/>
      <c r="P297" s="133"/>
      <c r="Q297" s="143"/>
      <c r="R297" s="143"/>
      <c r="S297" s="133"/>
      <c r="T297" s="133"/>
      <c r="U297" s="143"/>
      <c r="V297" s="133"/>
      <c r="W297" s="133"/>
      <c r="X297" s="143"/>
      <c r="Y297" s="143"/>
      <c r="Z297" s="133"/>
      <c r="AA297" s="133"/>
      <c r="AB297" s="143"/>
      <c r="AC297" s="133"/>
      <c r="AD297" s="133"/>
      <c r="AE297" s="143"/>
      <c r="AF297" s="143"/>
      <c r="AG297" s="133"/>
      <c r="AH297" s="133"/>
      <c r="AI297" s="143"/>
      <c r="AJ297" s="133"/>
      <c r="AK297" s="133"/>
      <c r="AL297" s="143"/>
      <c r="AM297" s="143"/>
      <c r="AN297" s="133"/>
      <c r="AO297" s="133"/>
      <c r="AP297" s="143"/>
      <c r="AQ297" s="133"/>
      <c r="AR297" s="133"/>
      <c r="AS297" s="143"/>
      <c r="AT297" s="143"/>
      <c r="AU297" s="133"/>
      <c r="AV297" s="133"/>
      <c r="AW297" s="143"/>
      <c r="AX297" s="133"/>
      <c r="AY297" s="133"/>
      <c r="AZ297" s="143"/>
      <c r="BA297" s="143"/>
      <c r="BB297" s="133"/>
      <c r="BC297" s="133"/>
      <c r="BD297" s="143"/>
      <c r="BE297" s="133"/>
      <c r="BF297" s="133"/>
      <c r="BG297" s="143"/>
      <c r="BH297" s="143"/>
      <c r="BI297" s="133"/>
      <c r="BJ297" s="133"/>
      <c r="BK297" s="143"/>
      <c r="BL297" s="143"/>
      <c r="BM297" s="143"/>
      <c r="BN297" s="143"/>
      <c r="BO297" s="143"/>
      <c r="BP297" s="143"/>
      <c r="BQ297" s="143"/>
      <c r="BR297" s="143"/>
      <c r="BS297" s="143"/>
      <c r="BT297" s="143"/>
      <c r="BU297" s="143"/>
      <c r="BV297" s="143"/>
      <c r="BW297" s="143"/>
      <c r="BX297" s="143"/>
      <c r="BY297" s="143"/>
      <c r="BZ297" s="226"/>
      <c r="CA297" s="226"/>
      <c r="CB297" s="226"/>
      <c r="CC297" s="226"/>
      <c r="CD297" s="226"/>
      <c r="CE297" s="226"/>
      <c r="CF297" s="226"/>
    </row>
    <row r="298" spans="1:84" ht="12.75" customHeight="1">
      <c r="A298" s="328" t="s">
        <v>941</v>
      </c>
      <c r="B298" s="328"/>
      <c r="C298" s="328"/>
      <c r="D298" s="328"/>
      <c r="E298" s="328"/>
      <c r="F298" s="328"/>
      <c r="G298" s="328"/>
      <c r="H298" s="328" t="s">
        <v>941</v>
      </c>
      <c r="I298" s="328"/>
      <c r="J298" s="328"/>
      <c r="K298" s="328"/>
      <c r="L298" s="328"/>
      <c r="M298" s="328"/>
      <c r="N298" s="328"/>
      <c r="O298" s="328" t="s">
        <v>941</v>
      </c>
      <c r="P298" s="328"/>
      <c r="Q298" s="328"/>
      <c r="R298" s="328"/>
      <c r="S298" s="328"/>
      <c r="T298" s="328"/>
      <c r="U298" s="328"/>
      <c r="V298" s="328" t="s">
        <v>941</v>
      </c>
      <c r="W298" s="328"/>
      <c r="X298" s="328"/>
      <c r="Y298" s="328"/>
      <c r="Z298" s="328"/>
      <c r="AA298" s="328"/>
      <c r="AB298" s="328"/>
      <c r="AC298" s="328" t="s">
        <v>941</v>
      </c>
      <c r="AD298" s="328"/>
      <c r="AE298" s="328"/>
      <c r="AF298" s="328"/>
      <c r="AG298" s="328"/>
      <c r="AH298" s="328"/>
      <c r="AI298" s="328"/>
      <c r="AJ298" s="328" t="s">
        <v>941</v>
      </c>
      <c r="AK298" s="328"/>
      <c r="AL298" s="328"/>
      <c r="AM298" s="328"/>
      <c r="AN298" s="328"/>
      <c r="AO298" s="328"/>
      <c r="AP298" s="328"/>
      <c r="AQ298" s="328" t="s">
        <v>941</v>
      </c>
      <c r="AR298" s="328"/>
      <c r="AS298" s="328"/>
      <c r="AT298" s="328"/>
      <c r="AU298" s="328"/>
      <c r="AV298" s="328"/>
      <c r="AW298" s="328"/>
      <c r="AX298" s="328" t="s">
        <v>941</v>
      </c>
      <c r="AY298" s="328"/>
      <c r="AZ298" s="328"/>
      <c r="BA298" s="328"/>
      <c r="BB298" s="328"/>
      <c r="BC298" s="328"/>
      <c r="BD298" s="328"/>
      <c r="BE298" s="226"/>
      <c r="BF298" s="226"/>
      <c r="BG298" s="226"/>
      <c r="BH298" s="226"/>
      <c r="BI298" s="226"/>
      <c r="BJ298" s="226"/>
      <c r="BK298" s="226"/>
      <c r="BL298" s="226"/>
      <c r="BM298" s="226"/>
      <c r="BN298" s="226"/>
      <c r="BO298" s="226"/>
      <c r="BP298" s="226"/>
      <c r="BQ298" s="226"/>
      <c r="BR298" s="226"/>
      <c r="BS298" s="226"/>
      <c r="BT298" s="226"/>
      <c r="BU298" s="226"/>
      <c r="BV298" s="226"/>
      <c r="BW298" s="226"/>
      <c r="BX298" s="226"/>
      <c r="BY298" s="226"/>
      <c r="BZ298" s="226"/>
      <c r="CA298" s="226"/>
      <c r="CB298" s="226"/>
      <c r="CC298" s="226"/>
      <c r="CD298" s="226"/>
      <c r="CE298" s="226"/>
      <c r="CF298" s="226"/>
    </row>
    <row r="299" spans="1:84" ht="12.75" customHeight="1">
      <c r="A299" s="333" t="s">
        <v>942</v>
      </c>
      <c r="B299" s="334"/>
      <c r="C299" s="334"/>
      <c r="D299" s="334"/>
      <c r="E299" s="334"/>
      <c r="F299" s="334"/>
      <c r="G299" s="335"/>
      <c r="H299" s="333" t="s">
        <v>943</v>
      </c>
      <c r="I299" s="334"/>
      <c r="J299" s="334"/>
      <c r="K299" s="334"/>
      <c r="L299" s="334"/>
      <c r="M299" s="334"/>
      <c r="N299" s="335"/>
      <c r="O299" s="333" t="s">
        <v>944</v>
      </c>
      <c r="P299" s="334"/>
      <c r="Q299" s="334"/>
      <c r="R299" s="334"/>
      <c r="S299" s="334"/>
      <c r="T299" s="334"/>
      <c r="U299" s="335"/>
      <c r="V299" s="333" t="s">
        <v>945</v>
      </c>
      <c r="W299" s="334"/>
      <c r="X299" s="334"/>
      <c r="Y299" s="334"/>
      <c r="Z299" s="334"/>
      <c r="AA299" s="334"/>
      <c r="AB299" s="335"/>
      <c r="AC299" s="333" t="s">
        <v>946</v>
      </c>
      <c r="AD299" s="334"/>
      <c r="AE299" s="334"/>
      <c r="AF299" s="334"/>
      <c r="AG299" s="334"/>
      <c r="AH299" s="334"/>
      <c r="AI299" s="335"/>
      <c r="AJ299" s="333" t="s">
        <v>947</v>
      </c>
      <c r="AK299" s="334"/>
      <c r="AL299" s="334"/>
      <c r="AM299" s="334"/>
      <c r="AN299" s="334"/>
      <c r="AO299" s="334"/>
      <c r="AP299" s="335"/>
      <c r="AQ299" s="333" t="s">
        <v>948</v>
      </c>
      <c r="AR299" s="334"/>
      <c r="AS299" s="334"/>
      <c r="AT299" s="334"/>
      <c r="AU299" s="334"/>
      <c r="AV299" s="334"/>
      <c r="AW299" s="335"/>
      <c r="AX299" s="333" t="s">
        <v>949</v>
      </c>
      <c r="AY299" s="334"/>
      <c r="AZ299" s="334"/>
      <c r="BA299" s="334"/>
      <c r="BB299" s="334"/>
      <c r="BC299" s="334"/>
      <c r="BD299" s="335"/>
      <c r="BS299" s="226"/>
      <c r="BT299" s="226"/>
      <c r="BU299" s="226"/>
      <c r="BV299" s="226"/>
      <c r="BW299" s="226"/>
      <c r="BX299" s="226"/>
      <c r="BY299" s="226"/>
      <c r="BZ299" s="226"/>
      <c r="CA299" s="226"/>
      <c r="CB299" s="226"/>
      <c r="CC299" s="226"/>
      <c r="CD299" s="226"/>
      <c r="CE299" s="226"/>
      <c r="CF299" s="226"/>
    </row>
    <row r="300" spans="1:84" ht="12.75" customHeight="1">
      <c r="A300" s="277" t="s">
        <v>784</v>
      </c>
      <c r="B300" s="277" t="s">
        <v>785</v>
      </c>
      <c r="C300" s="277" t="s">
        <v>764</v>
      </c>
      <c r="D300" s="277" t="s">
        <v>765</v>
      </c>
      <c r="E300" s="331" t="s">
        <v>543</v>
      </c>
      <c r="F300" s="332"/>
      <c r="G300" s="277" t="s">
        <v>544</v>
      </c>
      <c r="H300" s="277" t="s">
        <v>784</v>
      </c>
      <c r="I300" s="277" t="s">
        <v>785</v>
      </c>
      <c r="J300" s="277" t="s">
        <v>764</v>
      </c>
      <c r="K300" s="277" t="s">
        <v>765</v>
      </c>
      <c r="L300" s="331" t="s">
        <v>543</v>
      </c>
      <c r="M300" s="332"/>
      <c r="N300" s="277" t="s">
        <v>544</v>
      </c>
      <c r="O300" s="277" t="s">
        <v>784</v>
      </c>
      <c r="P300" s="277" t="s">
        <v>785</v>
      </c>
      <c r="Q300" s="277" t="s">
        <v>764</v>
      </c>
      <c r="R300" s="277" t="s">
        <v>765</v>
      </c>
      <c r="S300" s="331" t="s">
        <v>543</v>
      </c>
      <c r="T300" s="332"/>
      <c r="U300" s="277" t="s">
        <v>544</v>
      </c>
      <c r="V300" s="277" t="s">
        <v>784</v>
      </c>
      <c r="W300" s="277" t="s">
        <v>785</v>
      </c>
      <c r="X300" s="277" t="s">
        <v>764</v>
      </c>
      <c r="Y300" s="277" t="s">
        <v>765</v>
      </c>
      <c r="Z300" s="331" t="s">
        <v>543</v>
      </c>
      <c r="AA300" s="332"/>
      <c r="AB300" s="277" t="s">
        <v>544</v>
      </c>
      <c r="AC300" s="277" t="s">
        <v>784</v>
      </c>
      <c r="AD300" s="277" t="s">
        <v>785</v>
      </c>
      <c r="AE300" s="277" t="s">
        <v>764</v>
      </c>
      <c r="AF300" s="277" t="s">
        <v>765</v>
      </c>
      <c r="AG300" s="331" t="s">
        <v>543</v>
      </c>
      <c r="AH300" s="332"/>
      <c r="AI300" s="277" t="s">
        <v>544</v>
      </c>
      <c r="AJ300" s="277" t="s">
        <v>784</v>
      </c>
      <c r="AK300" s="277" t="s">
        <v>785</v>
      </c>
      <c r="AL300" s="277" t="s">
        <v>764</v>
      </c>
      <c r="AM300" s="277" t="s">
        <v>765</v>
      </c>
      <c r="AN300" s="331" t="s">
        <v>543</v>
      </c>
      <c r="AO300" s="332"/>
      <c r="AP300" s="277" t="s">
        <v>544</v>
      </c>
      <c r="AQ300" s="277" t="s">
        <v>784</v>
      </c>
      <c r="AR300" s="277" t="s">
        <v>785</v>
      </c>
      <c r="AS300" s="277" t="s">
        <v>764</v>
      </c>
      <c r="AT300" s="277" t="s">
        <v>765</v>
      </c>
      <c r="AU300" s="331" t="s">
        <v>543</v>
      </c>
      <c r="AV300" s="332"/>
      <c r="AW300" s="277" t="s">
        <v>544</v>
      </c>
      <c r="AX300" s="277" t="s">
        <v>784</v>
      </c>
      <c r="AY300" s="277" t="s">
        <v>785</v>
      </c>
      <c r="AZ300" s="277" t="s">
        <v>764</v>
      </c>
      <c r="BA300" s="277" t="s">
        <v>765</v>
      </c>
      <c r="BB300" s="331" t="s">
        <v>543</v>
      </c>
      <c r="BC300" s="332"/>
      <c r="BD300" s="277" t="s">
        <v>544</v>
      </c>
      <c r="BS300" s="226"/>
      <c r="BT300" s="226"/>
      <c r="BU300" s="226"/>
      <c r="BV300" s="226"/>
      <c r="BW300" s="226"/>
      <c r="BX300" s="226"/>
      <c r="BY300" s="226"/>
      <c r="BZ300" s="226"/>
      <c r="CA300" s="226"/>
      <c r="CB300" s="226"/>
      <c r="CC300" s="226"/>
      <c r="CD300" s="226"/>
      <c r="CE300" s="226"/>
      <c r="CF300" s="226"/>
    </row>
    <row r="301" spans="1:84" ht="12.75" customHeight="1">
      <c r="A301" s="206" t="e">
        <f>Turnidomenica!#REF!</f>
        <v>#REF!</v>
      </c>
      <c r="B301" s="206" t="e">
        <f>Turnidomenica!#REF!</f>
        <v>#REF!</v>
      </c>
      <c r="C301" s="206" t="e">
        <f>Turnidomenica!#REF!</f>
        <v>#REF!</v>
      </c>
      <c r="D301" s="206" t="e">
        <f>Turnidomenica!#REF!</f>
        <v>#REF!</v>
      </c>
      <c r="E301" s="206"/>
      <c r="F301" s="206"/>
      <c r="G301" s="206" t="e">
        <f>Turnidomenica!#REF!</f>
        <v>#REF!</v>
      </c>
      <c r="H301" s="206"/>
      <c r="I301" s="206"/>
      <c r="J301" s="206"/>
      <c r="K301" s="206"/>
      <c r="L301" s="206"/>
      <c r="M301" s="206"/>
      <c r="N301" s="206"/>
      <c r="O301" s="206" t="e">
        <f>Turnidomenica!#REF!</f>
        <v>#REF!</v>
      </c>
      <c r="P301" s="206" t="e">
        <f>Turnidomenica!#REF!</f>
        <v>#REF!</v>
      </c>
      <c r="Q301" s="206" t="e">
        <f>Turnidomenica!#REF!</f>
        <v>#REF!</v>
      </c>
      <c r="R301" s="206" t="e">
        <f>Turnidomenica!#REF!</f>
        <v>#REF!</v>
      </c>
      <c r="S301" s="206"/>
      <c r="T301" s="206"/>
      <c r="U301" s="206" t="e">
        <f>Turnidomenica!#REF!</f>
        <v>#REF!</v>
      </c>
      <c r="V301" s="206"/>
      <c r="W301" s="206"/>
      <c r="X301" s="206"/>
      <c r="Y301" s="206"/>
      <c r="Z301" s="206"/>
      <c r="AA301" s="206"/>
      <c r="AB301" s="206"/>
      <c r="AC301" s="206" t="e">
        <f>Turnidomenica!#REF!</f>
        <v>#REF!</v>
      </c>
      <c r="AD301" s="206" t="e">
        <f>Turnidomenica!#REF!</f>
        <v>#REF!</v>
      </c>
      <c r="AE301" s="206" t="e">
        <f>Turnidomenica!#REF!</f>
        <v>#REF!</v>
      </c>
      <c r="AF301" s="206" t="e">
        <f>Turnidomenica!#REF!</f>
        <v>#REF!</v>
      </c>
      <c r="AG301" s="206"/>
      <c r="AH301" s="206"/>
      <c r="AI301" s="206" t="e">
        <f>Turnidomenica!#REF!</f>
        <v>#REF!</v>
      </c>
      <c r="AJ301" s="206"/>
      <c r="AK301" s="206"/>
      <c r="AL301" s="206"/>
      <c r="AM301" s="206"/>
      <c r="AN301" s="206"/>
      <c r="AO301" s="206"/>
      <c r="AP301" s="206"/>
      <c r="AQ301" s="206" t="e">
        <f>Turnidomenica!#REF!</f>
        <v>#REF!</v>
      </c>
      <c r="AR301" s="206" t="e">
        <f>Turnidomenica!#REF!</f>
        <v>#REF!</v>
      </c>
      <c r="AS301" s="206" t="e">
        <f>Turnidomenica!#REF!</f>
        <v>#REF!</v>
      </c>
      <c r="AT301" s="206" t="e">
        <f>Turnidomenica!#REF!</f>
        <v>#REF!</v>
      </c>
      <c r="AU301" s="206"/>
      <c r="AV301" s="206"/>
      <c r="AW301" s="206" t="e">
        <f>Turnidomenica!#REF!</f>
        <v>#REF!</v>
      </c>
      <c r="AX301" s="206" t="e">
        <f>Turnidomenica!#REF!</f>
        <v>#REF!</v>
      </c>
      <c r="AY301" s="206" t="e">
        <f>Turnidomenica!#REF!</f>
        <v>#REF!</v>
      </c>
      <c r="AZ301" s="206" t="e">
        <f>Turnidomenica!#REF!</f>
        <v>#REF!</v>
      </c>
      <c r="BA301" s="206" t="e">
        <f>Turnidomenica!#REF!</f>
        <v>#REF!</v>
      </c>
      <c r="BB301" s="206"/>
      <c r="BC301" s="206"/>
      <c r="BD301" s="206" t="e">
        <f>Turnidomenica!#REF!</f>
        <v>#REF!</v>
      </c>
      <c r="BS301" s="226"/>
      <c r="BT301" s="226"/>
      <c r="BU301" s="226"/>
      <c r="BV301" s="226"/>
      <c r="BW301" s="226"/>
      <c r="BX301" s="226"/>
      <c r="BY301" s="226"/>
    </row>
    <row r="302" spans="1:84" ht="12.75" customHeight="1">
      <c r="A302" s="133"/>
      <c r="B302" s="133"/>
      <c r="C302" s="143"/>
      <c r="D302" s="209" t="s">
        <v>954</v>
      </c>
      <c r="E302" s="210"/>
      <c r="F302" s="210"/>
      <c r="G302" s="205" t="s">
        <v>955</v>
      </c>
      <c r="H302" s="133"/>
      <c r="I302" s="133"/>
      <c r="J302" s="143"/>
      <c r="K302" s="209" t="s">
        <v>954</v>
      </c>
      <c r="L302" s="210"/>
      <c r="M302" s="210"/>
      <c r="N302" s="205" t="s">
        <v>955</v>
      </c>
      <c r="O302" s="133"/>
      <c r="P302" s="133"/>
      <c r="Q302" s="143"/>
      <c r="R302" s="209" t="s">
        <v>954</v>
      </c>
      <c r="S302" s="210"/>
      <c r="T302" s="210"/>
      <c r="U302" s="205" t="s">
        <v>955</v>
      </c>
      <c r="V302" s="133"/>
      <c r="W302" s="133"/>
      <c r="X302" s="143"/>
      <c r="Y302" s="209" t="s">
        <v>954</v>
      </c>
      <c r="Z302" s="210"/>
      <c r="AA302" s="210"/>
      <c r="AB302" s="205" t="s">
        <v>955</v>
      </c>
      <c r="AC302" s="133"/>
      <c r="AD302" s="133"/>
      <c r="AE302" s="143"/>
      <c r="AF302" s="209" t="s">
        <v>954</v>
      </c>
      <c r="AG302" s="210"/>
      <c r="AH302" s="210"/>
      <c r="AI302" s="205" t="s">
        <v>955</v>
      </c>
      <c r="AM302" s="209" t="s">
        <v>954</v>
      </c>
      <c r="AN302" s="210"/>
      <c r="AO302" s="210"/>
      <c r="AP302" s="205" t="s">
        <v>955</v>
      </c>
      <c r="AQ302" s="133"/>
      <c r="AR302" s="133"/>
      <c r="AS302" s="143"/>
      <c r="AT302" s="209" t="s">
        <v>954</v>
      </c>
      <c r="AU302" s="210"/>
      <c r="AV302" s="210"/>
      <c r="AW302" s="205" t="s">
        <v>955</v>
      </c>
      <c r="AX302" s="133"/>
      <c r="AY302" s="133"/>
      <c r="AZ302" s="143"/>
      <c r="BA302" s="209" t="s">
        <v>954</v>
      </c>
      <c r="BB302" s="210"/>
      <c r="BC302" s="210"/>
      <c r="BD302" s="205" t="s">
        <v>955</v>
      </c>
    </row>
    <row r="303" spans="1:84" ht="12.75" customHeight="1">
      <c r="A303" s="133"/>
      <c r="B303" s="133"/>
      <c r="C303" s="143"/>
      <c r="D303" s="143"/>
      <c r="E303" s="133"/>
      <c r="F303" s="133"/>
      <c r="G303" s="143"/>
      <c r="H303" s="133"/>
      <c r="I303" s="133"/>
      <c r="J303" s="143"/>
      <c r="K303" s="143"/>
      <c r="L303" s="133"/>
      <c r="M303" s="133"/>
      <c r="N303" s="143"/>
      <c r="O303" s="133"/>
      <c r="P303" s="133"/>
      <c r="Q303" s="143"/>
      <c r="R303" s="143"/>
      <c r="S303" s="133"/>
      <c r="T303" s="133"/>
      <c r="U303" s="143"/>
      <c r="V303" s="133"/>
      <c r="W303" s="133"/>
      <c r="X303" s="143"/>
      <c r="Y303" s="143"/>
      <c r="Z303" s="133"/>
      <c r="AA303" s="133"/>
      <c r="AB303" s="143"/>
      <c r="AC303" s="133"/>
      <c r="AD303" s="133"/>
      <c r="AE303" s="143"/>
      <c r="AF303" s="143"/>
      <c r="AG303" s="133"/>
      <c r="AH303" s="133"/>
      <c r="AI303" s="143"/>
      <c r="AJ303" s="133"/>
      <c r="AK303" s="133"/>
      <c r="AL303" s="143"/>
      <c r="AM303" s="143"/>
      <c r="AN303" s="133"/>
      <c r="AO303" s="133"/>
      <c r="AP303" s="143"/>
      <c r="AQ303" s="133"/>
      <c r="AR303" s="133"/>
      <c r="AS303" s="143"/>
      <c r="AT303" s="143"/>
      <c r="AU303" s="133"/>
      <c r="AV303" s="133"/>
      <c r="AW303" s="143"/>
      <c r="AX303" s="133"/>
      <c r="AY303" s="133"/>
      <c r="AZ303" s="143"/>
      <c r="BA303" s="143"/>
      <c r="BB303" s="133"/>
      <c r="BC303" s="133"/>
      <c r="BD303" s="143"/>
      <c r="BE303" s="133"/>
      <c r="BF303" s="133"/>
      <c r="BG303" s="143"/>
      <c r="BH303" s="143"/>
      <c r="BI303" s="133"/>
      <c r="BJ303" s="133"/>
      <c r="BK303" s="143"/>
      <c r="BL303" s="143"/>
      <c r="BM303" s="143"/>
      <c r="BN303" s="143"/>
      <c r="BO303" s="143"/>
      <c r="BP303" s="143"/>
      <c r="BQ303" s="143"/>
      <c r="BR303" s="143"/>
      <c r="BS303" s="143"/>
      <c r="BT303" s="143"/>
      <c r="BU303" s="143"/>
      <c r="BV303" s="143"/>
      <c r="BW303" s="143"/>
      <c r="BX303" s="143"/>
      <c r="BY303" s="143"/>
      <c r="BZ303" s="226"/>
      <c r="CA303" s="226"/>
      <c r="CB303" s="226"/>
      <c r="CC303" s="226"/>
      <c r="CD303" s="226"/>
      <c r="CE303" s="226"/>
      <c r="CF303" s="226"/>
    </row>
    <row r="304" spans="1:84" ht="12.75" customHeight="1">
      <c r="A304" s="328" t="s">
        <v>941</v>
      </c>
      <c r="B304" s="328"/>
      <c r="C304" s="328"/>
      <c r="D304" s="328"/>
      <c r="E304" s="328"/>
      <c r="F304" s="328"/>
      <c r="G304" s="328"/>
      <c r="H304" s="328" t="s">
        <v>941</v>
      </c>
      <c r="I304" s="328"/>
      <c r="J304" s="328"/>
      <c r="K304" s="328"/>
      <c r="L304" s="328"/>
      <c r="M304" s="328"/>
      <c r="N304" s="328"/>
      <c r="O304" s="328" t="s">
        <v>941</v>
      </c>
      <c r="P304" s="328"/>
      <c r="Q304" s="328"/>
      <c r="R304" s="328"/>
      <c r="S304" s="328"/>
      <c r="T304" s="328"/>
      <c r="U304" s="328"/>
      <c r="V304" s="328" t="s">
        <v>941</v>
      </c>
      <c r="W304" s="328"/>
      <c r="X304" s="328"/>
      <c r="Y304" s="328"/>
      <c r="Z304" s="328"/>
      <c r="AA304" s="328"/>
      <c r="AB304" s="328"/>
      <c r="AC304" s="328" t="s">
        <v>941</v>
      </c>
      <c r="AD304" s="328"/>
      <c r="AE304" s="328"/>
      <c r="AF304" s="328"/>
      <c r="AG304" s="328"/>
      <c r="AH304" s="328"/>
      <c r="AI304" s="328"/>
      <c r="AJ304" s="328" t="s">
        <v>941</v>
      </c>
      <c r="AK304" s="328"/>
      <c r="AL304" s="328"/>
      <c r="AM304" s="328"/>
      <c r="AN304" s="328"/>
      <c r="AO304" s="328"/>
      <c r="AP304" s="328"/>
      <c r="AQ304" s="328" t="s">
        <v>941</v>
      </c>
      <c r="AR304" s="328"/>
      <c r="AS304" s="328"/>
      <c r="AT304" s="328"/>
      <c r="AU304" s="328"/>
      <c r="AV304" s="328"/>
      <c r="AW304" s="328"/>
      <c r="AX304" s="328" t="s">
        <v>941</v>
      </c>
      <c r="AY304" s="328"/>
      <c r="AZ304" s="328"/>
      <c r="BA304" s="328"/>
      <c r="BB304" s="328"/>
      <c r="BC304" s="328"/>
      <c r="BD304" s="328"/>
      <c r="BE304" s="226"/>
      <c r="BF304" s="226"/>
      <c r="BG304" s="226"/>
      <c r="BH304" s="226"/>
      <c r="BI304" s="226"/>
      <c r="BJ304" s="226"/>
      <c r="BK304" s="226"/>
      <c r="BL304" s="226"/>
      <c r="BM304" s="226"/>
      <c r="BN304" s="226"/>
      <c r="BO304" s="226"/>
      <c r="BP304" s="226"/>
      <c r="BQ304" s="226"/>
      <c r="BR304" s="226"/>
      <c r="BS304" s="226"/>
      <c r="BT304" s="226"/>
      <c r="BU304" s="226"/>
      <c r="BV304" s="226"/>
      <c r="BW304" s="226"/>
      <c r="BX304" s="226"/>
      <c r="BY304" s="226"/>
      <c r="BZ304" s="226"/>
      <c r="CA304" s="226"/>
      <c r="CB304" s="226"/>
      <c r="CC304" s="226"/>
      <c r="CD304" s="226"/>
      <c r="CE304" s="226"/>
      <c r="CF304" s="226"/>
    </row>
    <row r="305" spans="1:84" ht="12.75" customHeight="1">
      <c r="A305" s="329" t="s">
        <v>942</v>
      </c>
      <c r="B305" s="329"/>
      <c r="C305" s="329"/>
      <c r="D305" s="329"/>
      <c r="E305" s="329"/>
      <c r="F305" s="329"/>
      <c r="G305" s="329"/>
      <c r="H305" s="329" t="s">
        <v>943</v>
      </c>
      <c r="I305" s="329"/>
      <c r="J305" s="329"/>
      <c r="K305" s="329"/>
      <c r="L305" s="329"/>
      <c r="M305" s="329"/>
      <c r="N305" s="329"/>
      <c r="O305" s="329" t="s">
        <v>944</v>
      </c>
      <c r="P305" s="329"/>
      <c r="Q305" s="329"/>
      <c r="R305" s="329"/>
      <c r="S305" s="329"/>
      <c r="T305" s="329"/>
      <c r="U305" s="329"/>
      <c r="V305" s="329" t="s">
        <v>945</v>
      </c>
      <c r="W305" s="329"/>
      <c r="X305" s="329"/>
      <c r="Y305" s="329"/>
      <c r="Z305" s="329"/>
      <c r="AA305" s="329"/>
      <c r="AB305" s="329"/>
      <c r="AC305" s="329" t="s">
        <v>946</v>
      </c>
      <c r="AD305" s="329"/>
      <c r="AE305" s="329"/>
      <c r="AF305" s="329"/>
      <c r="AG305" s="329"/>
      <c r="AH305" s="329"/>
      <c r="AI305" s="329"/>
      <c r="AJ305" s="329" t="s">
        <v>947</v>
      </c>
      <c r="AK305" s="329"/>
      <c r="AL305" s="329"/>
      <c r="AM305" s="329"/>
      <c r="AN305" s="329"/>
      <c r="AO305" s="329"/>
      <c r="AP305" s="329"/>
      <c r="AQ305" s="329" t="s">
        <v>948</v>
      </c>
      <c r="AR305" s="329"/>
      <c r="AS305" s="329"/>
      <c r="AT305" s="329"/>
      <c r="AU305" s="329"/>
      <c r="AV305" s="329"/>
      <c r="AW305" s="329"/>
      <c r="AX305" s="329" t="s">
        <v>949</v>
      </c>
      <c r="AY305" s="329"/>
      <c r="AZ305" s="329"/>
      <c r="BA305" s="329"/>
      <c r="BB305" s="329"/>
      <c r="BC305" s="329"/>
      <c r="BD305" s="329"/>
      <c r="BS305" s="226"/>
      <c r="BT305" s="226"/>
      <c r="BU305" s="226"/>
      <c r="BV305" s="226"/>
      <c r="BW305" s="226"/>
      <c r="BX305" s="226"/>
      <c r="BY305" s="226"/>
      <c r="BZ305" s="226"/>
      <c r="CA305" s="226"/>
      <c r="CB305" s="226"/>
      <c r="CC305" s="226"/>
      <c r="CD305" s="226"/>
      <c r="CE305" s="226"/>
      <c r="CF305" s="226"/>
    </row>
    <row r="306" spans="1:84" ht="12.75" customHeight="1">
      <c r="A306" s="277" t="s">
        <v>784</v>
      </c>
      <c r="B306" s="277" t="s">
        <v>785</v>
      </c>
      <c r="C306" s="277" t="s">
        <v>764</v>
      </c>
      <c r="D306" s="277" t="s">
        <v>765</v>
      </c>
      <c r="E306" s="330" t="s">
        <v>543</v>
      </c>
      <c r="F306" s="330"/>
      <c r="G306" s="277" t="s">
        <v>544</v>
      </c>
      <c r="H306" s="277" t="s">
        <v>784</v>
      </c>
      <c r="I306" s="277" t="s">
        <v>785</v>
      </c>
      <c r="J306" s="277" t="s">
        <v>764</v>
      </c>
      <c r="K306" s="277" t="s">
        <v>765</v>
      </c>
      <c r="L306" s="330" t="s">
        <v>543</v>
      </c>
      <c r="M306" s="330"/>
      <c r="N306" s="277" t="s">
        <v>544</v>
      </c>
      <c r="O306" s="277" t="s">
        <v>784</v>
      </c>
      <c r="P306" s="277" t="s">
        <v>785</v>
      </c>
      <c r="Q306" s="277" t="s">
        <v>764</v>
      </c>
      <c r="R306" s="277" t="s">
        <v>765</v>
      </c>
      <c r="S306" s="330" t="s">
        <v>543</v>
      </c>
      <c r="T306" s="330"/>
      <c r="U306" s="277" t="s">
        <v>544</v>
      </c>
      <c r="V306" s="277" t="s">
        <v>784</v>
      </c>
      <c r="W306" s="277" t="s">
        <v>785</v>
      </c>
      <c r="X306" s="277" t="s">
        <v>764</v>
      </c>
      <c r="Y306" s="277" t="s">
        <v>765</v>
      </c>
      <c r="Z306" s="330" t="s">
        <v>543</v>
      </c>
      <c r="AA306" s="330"/>
      <c r="AB306" s="277" t="s">
        <v>544</v>
      </c>
      <c r="AC306" s="277" t="s">
        <v>784</v>
      </c>
      <c r="AD306" s="277" t="s">
        <v>785</v>
      </c>
      <c r="AE306" s="277" t="s">
        <v>764</v>
      </c>
      <c r="AF306" s="277" t="s">
        <v>765</v>
      </c>
      <c r="AG306" s="330" t="s">
        <v>543</v>
      </c>
      <c r="AH306" s="330"/>
      <c r="AI306" s="277" t="s">
        <v>544</v>
      </c>
      <c r="AJ306" s="277" t="s">
        <v>784</v>
      </c>
      <c r="AK306" s="277" t="s">
        <v>785</v>
      </c>
      <c r="AL306" s="277" t="s">
        <v>764</v>
      </c>
      <c r="AM306" s="277" t="s">
        <v>765</v>
      </c>
      <c r="AN306" s="330" t="s">
        <v>543</v>
      </c>
      <c r="AO306" s="330"/>
      <c r="AP306" s="277" t="s">
        <v>544</v>
      </c>
      <c r="AQ306" s="277" t="s">
        <v>784</v>
      </c>
      <c r="AR306" s="277" t="s">
        <v>785</v>
      </c>
      <c r="AS306" s="277" t="s">
        <v>764</v>
      </c>
      <c r="AT306" s="277" t="s">
        <v>765</v>
      </c>
      <c r="AU306" s="330" t="s">
        <v>543</v>
      </c>
      <c r="AV306" s="330"/>
      <c r="AW306" s="277" t="s">
        <v>544</v>
      </c>
      <c r="AX306" s="277" t="s">
        <v>784</v>
      </c>
      <c r="AY306" s="277" t="s">
        <v>785</v>
      </c>
      <c r="AZ306" s="277" t="s">
        <v>764</v>
      </c>
      <c r="BA306" s="277" t="s">
        <v>765</v>
      </c>
      <c r="BB306" s="330" t="s">
        <v>543</v>
      </c>
      <c r="BC306" s="330"/>
      <c r="BD306" s="277" t="s">
        <v>544</v>
      </c>
      <c r="BS306" s="226"/>
      <c r="BT306" s="226"/>
      <c r="BU306" s="226"/>
      <c r="BV306" s="226"/>
      <c r="BW306" s="226"/>
      <c r="BX306" s="226"/>
      <c r="BY306" s="226"/>
      <c r="BZ306" s="226"/>
      <c r="CA306" s="226"/>
      <c r="CB306" s="226"/>
      <c r="CC306" s="226"/>
      <c r="CD306" s="226"/>
      <c r="CE306" s="226"/>
      <c r="CF306" s="226"/>
    </row>
    <row r="307" spans="1:84" ht="12.75" customHeight="1">
      <c r="A307" s="206" t="e">
        <f>Turnidomenica!#REF!</f>
        <v>#REF!</v>
      </c>
      <c r="B307" s="206" t="e">
        <f>Turnidomenica!#REF!</f>
        <v>#REF!</v>
      </c>
      <c r="C307" s="206" t="e">
        <f>Turnidomenica!#REF!</f>
        <v>#REF!</v>
      </c>
      <c r="D307" s="206" t="e">
        <f>Turnidomenica!#REF!</f>
        <v>#REF!</v>
      </c>
      <c r="E307" s="206"/>
      <c r="F307" s="206"/>
      <c r="G307" s="206" t="e">
        <f>Turnidomenica!#REF!</f>
        <v>#REF!</v>
      </c>
      <c r="H307" s="206"/>
      <c r="I307" s="206"/>
      <c r="J307" s="206"/>
      <c r="K307" s="206"/>
      <c r="L307" s="206"/>
      <c r="M307" s="206"/>
      <c r="N307" s="206"/>
      <c r="O307" s="206"/>
      <c r="P307" s="206"/>
      <c r="Q307" s="206"/>
      <c r="R307" s="206"/>
      <c r="S307" s="206"/>
      <c r="T307" s="206"/>
      <c r="U307" s="206"/>
      <c r="V307" s="206"/>
      <c r="W307" s="206"/>
      <c r="X307" s="206"/>
      <c r="Y307" s="206"/>
      <c r="Z307" s="206"/>
      <c r="AA307" s="206"/>
      <c r="AB307" s="206"/>
      <c r="AC307" s="206" t="e">
        <f>Turnidomenica!#REF!</f>
        <v>#REF!</v>
      </c>
      <c r="AD307" s="206" t="e">
        <f>Turnidomenica!#REF!</f>
        <v>#REF!</v>
      </c>
      <c r="AE307" s="206" t="e">
        <f>Turnidomenica!#REF!</f>
        <v>#REF!</v>
      </c>
      <c r="AF307" s="206" t="e">
        <f>Turnidomenica!#REF!</f>
        <v>#REF!</v>
      </c>
      <c r="AG307" s="206"/>
      <c r="AH307" s="206"/>
      <c r="AI307" s="206" t="e">
        <f>Turnidomenica!#REF!</f>
        <v>#REF!</v>
      </c>
      <c r="AJ307" s="206"/>
      <c r="AK307" s="206"/>
      <c r="AL307" s="206"/>
      <c r="AM307" s="206"/>
      <c r="AN307" s="206"/>
      <c r="AO307" s="206"/>
      <c r="AP307" s="206"/>
      <c r="AQ307" s="206" t="e">
        <f>Turnidomenica!#REF!</f>
        <v>#REF!</v>
      </c>
      <c r="AR307" s="206" t="e">
        <f>Turnidomenica!#REF!</f>
        <v>#REF!</v>
      </c>
      <c r="AS307" s="206" t="e">
        <f>Turnidomenica!#REF!</f>
        <v>#REF!</v>
      </c>
      <c r="AT307" s="206" t="e">
        <f>Turnidomenica!#REF!</f>
        <v>#REF!</v>
      </c>
      <c r="AU307" s="206"/>
      <c r="AV307" s="206"/>
      <c r="AW307" s="206" t="e">
        <f>Turnidomenica!#REF!</f>
        <v>#REF!</v>
      </c>
      <c r="AX307" s="206" t="e">
        <f>Turnidomenica!#REF!</f>
        <v>#REF!</v>
      </c>
      <c r="AY307" s="206" t="e">
        <f>Turnidomenica!#REF!</f>
        <v>#REF!</v>
      </c>
      <c r="AZ307" s="206" t="e">
        <f>Turnidomenica!#REF!</f>
        <v>#REF!</v>
      </c>
      <c r="BA307" s="206" t="e">
        <f>Turnidomenica!#REF!</f>
        <v>#REF!</v>
      </c>
      <c r="BB307" s="206"/>
      <c r="BC307" s="206"/>
      <c r="BD307" s="206" t="e">
        <f>Turnidomenica!#REF!</f>
        <v>#REF!</v>
      </c>
      <c r="BS307" s="226"/>
      <c r="BT307" s="226"/>
      <c r="BU307" s="226"/>
      <c r="BV307" s="226"/>
      <c r="BW307" s="226"/>
      <c r="BX307" s="226"/>
      <c r="BY307" s="226"/>
    </row>
    <row r="308" spans="1:84" ht="12.75" customHeight="1">
      <c r="A308" s="133"/>
      <c r="B308" s="133"/>
      <c r="C308" s="143"/>
      <c r="D308" s="209" t="s">
        <v>954</v>
      </c>
      <c r="E308" s="210"/>
      <c r="F308" s="210"/>
      <c r="G308" s="205" t="s">
        <v>955</v>
      </c>
      <c r="H308" s="133"/>
      <c r="I308" s="133"/>
      <c r="J308" s="143"/>
      <c r="K308" s="209" t="s">
        <v>954</v>
      </c>
      <c r="L308" s="210"/>
      <c r="M308" s="210"/>
      <c r="N308" s="205" t="s">
        <v>955</v>
      </c>
      <c r="O308" s="133"/>
      <c r="P308" s="133"/>
      <c r="Q308" s="143"/>
      <c r="R308" s="209" t="s">
        <v>954</v>
      </c>
      <c r="S308" s="210"/>
      <c r="T308" s="210"/>
      <c r="U308" s="205" t="s">
        <v>955</v>
      </c>
      <c r="V308" s="133"/>
      <c r="W308" s="133"/>
      <c r="X308" s="143"/>
      <c r="Y308" s="209" t="s">
        <v>954</v>
      </c>
      <c r="Z308" s="210"/>
      <c r="AA308" s="210"/>
      <c r="AB308" s="205" t="s">
        <v>955</v>
      </c>
      <c r="AC308" s="133"/>
      <c r="AD308" s="133"/>
      <c r="AE308" s="143"/>
      <c r="AF308" s="209" t="s">
        <v>954</v>
      </c>
      <c r="AG308" s="210"/>
      <c r="AH308" s="210"/>
      <c r="AI308" s="205" t="s">
        <v>955</v>
      </c>
      <c r="AM308" s="209" t="s">
        <v>954</v>
      </c>
      <c r="AN308" s="210"/>
      <c r="AO308" s="210"/>
      <c r="AP308" s="205" t="s">
        <v>955</v>
      </c>
      <c r="AQ308" s="133"/>
      <c r="AR308" s="133"/>
      <c r="AS308" s="143"/>
      <c r="AT308" s="209" t="s">
        <v>954</v>
      </c>
      <c r="AU308" s="210"/>
      <c r="AV308" s="210"/>
      <c r="AW308" s="205" t="s">
        <v>955</v>
      </c>
      <c r="AX308" s="133"/>
      <c r="AY308" s="133"/>
      <c r="AZ308" s="143"/>
      <c r="BA308" s="209" t="s">
        <v>954</v>
      </c>
      <c r="BB308" s="210"/>
      <c r="BC308" s="210"/>
      <c r="BD308" s="205" t="s">
        <v>955</v>
      </c>
    </row>
    <row r="309" spans="1:84" ht="12.75" customHeight="1">
      <c r="A309" s="133"/>
      <c r="B309" s="133"/>
      <c r="C309" s="143"/>
      <c r="D309" s="143"/>
      <c r="E309" s="133"/>
      <c r="F309" s="133"/>
      <c r="G309" s="143"/>
      <c r="H309" s="133"/>
      <c r="I309" s="133"/>
      <c r="J309" s="143"/>
      <c r="K309" s="143"/>
      <c r="L309" s="133"/>
      <c r="M309" s="133"/>
      <c r="N309" s="143"/>
      <c r="O309" s="133"/>
      <c r="P309" s="133"/>
      <c r="Q309" s="143"/>
      <c r="R309" s="143"/>
      <c r="S309" s="133"/>
      <c r="T309" s="133"/>
      <c r="U309" s="143"/>
      <c r="V309" s="133"/>
      <c r="W309" s="133"/>
      <c r="X309" s="143"/>
      <c r="Y309" s="143"/>
      <c r="Z309" s="133"/>
      <c r="AA309" s="133"/>
      <c r="AB309" s="143"/>
      <c r="AC309" s="133"/>
      <c r="AD309" s="133"/>
      <c r="AE309" s="143"/>
      <c r="AF309" s="143"/>
      <c r="AG309" s="133"/>
      <c r="AH309" s="133"/>
      <c r="AI309" s="143"/>
      <c r="AJ309" s="133"/>
      <c r="AK309" s="133"/>
      <c r="AL309" s="143"/>
      <c r="AM309" s="143"/>
      <c r="AN309" s="133"/>
      <c r="AO309" s="133"/>
      <c r="AP309" s="143"/>
      <c r="AQ309" s="133"/>
      <c r="AR309" s="133"/>
      <c r="AS309" s="143"/>
      <c r="AT309" s="143"/>
      <c r="AU309" s="133"/>
      <c r="AV309" s="133"/>
      <c r="AW309" s="143"/>
      <c r="AX309" s="133"/>
      <c r="AY309" s="133"/>
      <c r="AZ309" s="143"/>
      <c r="BA309" s="143"/>
      <c r="BB309" s="133"/>
      <c r="BC309" s="133"/>
      <c r="BD309" s="143"/>
      <c r="BE309" s="133"/>
      <c r="BF309" s="133"/>
      <c r="BG309" s="143"/>
      <c r="BH309" s="143"/>
      <c r="BI309" s="133"/>
      <c r="BJ309" s="133"/>
      <c r="BK309" s="143"/>
      <c r="BL309" s="143"/>
      <c r="BM309" s="143"/>
      <c r="BN309" s="143"/>
      <c r="BO309" s="143"/>
      <c r="BP309" s="143"/>
      <c r="BQ309" s="143"/>
      <c r="BR309" s="143"/>
      <c r="BS309" s="143"/>
      <c r="BT309" s="143"/>
      <c r="BU309" s="143"/>
      <c r="BV309" s="143"/>
      <c r="BW309" s="143"/>
      <c r="BX309" s="143"/>
      <c r="BY309" s="143"/>
      <c r="BZ309" s="226"/>
      <c r="CA309" s="226"/>
      <c r="CB309" s="226"/>
      <c r="CC309" s="226"/>
      <c r="CD309" s="226"/>
      <c r="CE309" s="226"/>
      <c r="CF309" s="226"/>
    </row>
    <row r="310" spans="1:84" ht="12.75" customHeight="1">
      <c r="A310" s="328" t="s">
        <v>941</v>
      </c>
      <c r="B310" s="328"/>
      <c r="C310" s="328"/>
      <c r="D310" s="328"/>
      <c r="E310" s="328"/>
      <c r="F310" s="328"/>
      <c r="G310" s="328"/>
      <c r="H310" s="328" t="s">
        <v>941</v>
      </c>
      <c r="I310" s="328"/>
      <c r="J310" s="328"/>
      <c r="K310" s="328"/>
      <c r="L310" s="328"/>
      <c r="M310" s="328"/>
      <c r="N310" s="328"/>
      <c r="O310" s="328" t="s">
        <v>941</v>
      </c>
      <c r="P310" s="328"/>
      <c r="Q310" s="328"/>
      <c r="R310" s="328"/>
      <c r="S310" s="328"/>
      <c r="T310" s="328"/>
      <c r="U310" s="328"/>
      <c r="V310" s="328" t="s">
        <v>941</v>
      </c>
      <c r="W310" s="328"/>
      <c r="X310" s="328"/>
      <c r="Y310" s="328"/>
      <c r="Z310" s="328"/>
      <c r="AA310" s="328"/>
      <c r="AB310" s="328"/>
      <c r="AC310" s="328" t="s">
        <v>941</v>
      </c>
      <c r="AD310" s="328"/>
      <c r="AE310" s="328"/>
      <c r="AF310" s="328"/>
      <c r="AG310" s="328"/>
      <c r="AH310" s="328"/>
      <c r="AI310" s="328"/>
      <c r="AJ310" s="328" t="s">
        <v>941</v>
      </c>
      <c r="AK310" s="328"/>
      <c r="AL310" s="328"/>
      <c r="AM310" s="328"/>
      <c r="AN310" s="328"/>
      <c r="AO310" s="328"/>
      <c r="AP310" s="328"/>
      <c r="AQ310" s="328" t="s">
        <v>941</v>
      </c>
      <c r="AR310" s="328"/>
      <c r="AS310" s="328"/>
      <c r="AT310" s="328"/>
      <c r="AU310" s="328"/>
      <c r="AV310" s="328"/>
      <c r="AW310" s="328"/>
      <c r="AX310" s="328" t="s">
        <v>941</v>
      </c>
      <c r="AY310" s="328"/>
      <c r="AZ310" s="328"/>
      <c r="BA310" s="328"/>
      <c r="BB310" s="328"/>
      <c r="BC310" s="328"/>
      <c r="BD310" s="328"/>
      <c r="BE310" s="226"/>
      <c r="BF310" s="226"/>
      <c r="BG310" s="226"/>
      <c r="BH310" s="226"/>
      <c r="BI310" s="226"/>
      <c r="BJ310" s="226"/>
      <c r="BK310" s="226"/>
      <c r="BL310" s="226"/>
      <c r="BM310" s="226"/>
      <c r="BN310" s="226"/>
      <c r="BO310" s="226"/>
      <c r="BP310" s="226"/>
      <c r="BQ310" s="226"/>
      <c r="BR310" s="226"/>
      <c r="BS310" s="226"/>
      <c r="BT310" s="226"/>
      <c r="BU310" s="226"/>
      <c r="BV310" s="226"/>
      <c r="BW310" s="226"/>
      <c r="BX310" s="226"/>
      <c r="BY310" s="226"/>
      <c r="BZ310" s="226"/>
      <c r="CA310" s="226"/>
      <c r="CB310" s="226"/>
      <c r="CC310" s="226"/>
      <c r="CD310" s="226"/>
      <c r="CE310" s="226"/>
      <c r="CF310" s="226"/>
    </row>
    <row r="311" spans="1:84" ht="12.75" customHeight="1">
      <c r="A311" s="329" t="s">
        <v>942</v>
      </c>
      <c r="B311" s="329"/>
      <c r="C311" s="329"/>
      <c r="D311" s="329"/>
      <c r="E311" s="329"/>
      <c r="F311" s="329"/>
      <c r="G311" s="329"/>
      <c r="H311" s="329" t="s">
        <v>943</v>
      </c>
      <c r="I311" s="329"/>
      <c r="J311" s="329"/>
      <c r="K311" s="329"/>
      <c r="L311" s="329"/>
      <c r="M311" s="329"/>
      <c r="N311" s="329"/>
      <c r="O311" s="329" t="s">
        <v>944</v>
      </c>
      <c r="P311" s="329"/>
      <c r="Q311" s="329"/>
      <c r="R311" s="329"/>
      <c r="S311" s="329"/>
      <c r="T311" s="329"/>
      <c r="U311" s="329"/>
      <c r="V311" s="329" t="s">
        <v>945</v>
      </c>
      <c r="W311" s="329"/>
      <c r="X311" s="329"/>
      <c r="Y311" s="329"/>
      <c r="Z311" s="329"/>
      <c r="AA311" s="329"/>
      <c r="AB311" s="329"/>
      <c r="AC311" s="329" t="s">
        <v>946</v>
      </c>
      <c r="AD311" s="329"/>
      <c r="AE311" s="329"/>
      <c r="AF311" s="329"/>
      <c r="AG311" s="329"/>
      <c r="AH311" s="329"/>
      <c r="AI311" s="329"/>
      <c r="AJ311" s="329" t="s">
        <v>947</v>
      </c>
      <c r="AK311" s="329"/>
      <c r="AL311" s="329"/>
      <c r="AM311" s="329"/>
      <c r="AN311" s="329"/>
      <c r="AO311" s="329"/>
      <c r="AP311" s="329"/>
      <c r="AQ311" s="329" t="s">
        <v>948</v>
      </c>
      <c r="AR311" s="329"/>
      <c r="AS311" s="329"/>
      <c r="AT311" s="329"/>
      <c r="AU311" s="329"/>
      <c r="AV311" s="329"/>
      <c r="AW311" s="329"/>
      <c r="AX311" s="329" t="s">
        <v>949</v>
      </c>
      <c r="AY311" s="329"/>
      <c r="AZ311" s="329"/>
      <c r="BA311" s="329"/>
      <c r="BB311" s="329"/>
      <c r="BC311" s="329"/>
      <c r="BD311" s="329"/>
      <c r="BS311" s="226"/>
      <c r="BT311" s="226"/>
      <c r="BU311" s="226"/>
      <c r="BV311" s="226"/>
      <c r="BW311" s="226"/>
      <c r="BX311" s="226"/>
      <c r="BY311" s="226"/>
      <c r="BZ311" s="226"/>
      <c r="CA311" s="226"/>
      <c r="CB311" s="226"/>
      <c r="CC311" s="226"/>
      <c r="CD311" s="226"/>
      <c r="CE311" s="226"/>
      <c r="CF311" s="226"/>
    </row>
    <row r="312" spans="1:84" ht="12.75" customHeight="1">
      <c r="A312" s="277" t="s">
        <v>784</v>
      </c>
      <c r="B312" s="277" t="s">
        <v>785</v>
      </c>
      <c r="C312" s="277" t="s">
        <v>764</v>
      </c>
      <c r="D312" s="277" t="s">
        <v>765</v>
      </c>
      <c r="E312" s="330" t="s">
        <v>543</v>
      </c>
      <c r="F312" s="330"/>
      <c r="G312" s="277" t="s">
        <v>544</v>
      </c>
      <c r="H312" s="277" t="s">
        <v>784</v>
      </c>
      <c r="I312" s="277" t="s">
        <v>785</v>
      </c>
      <c r="J312" s="277" t="s">
        <v>764</v>
      </c>
      <c r="K312" s="277" t="s">
        <v>765</v>
      </c>
      <c r="L312" s="330" t="s">
        <v>543</v>
      </c>
      <c r="M312" s="330"/>
      <c r="N312" s="277" t="s">
        <v>544</v>
      </c>
      <c r="O312" s="277" t="s">
        <v>784</v>
      </c>
      <c r="P312" s="277" t="s">
        <v>785</v>
      </c>
      <c r="Q312" s="277" t="s">
        <v>764</v>
      </c>
      <c r="R312" s="277" t="s">
        <v>765</v>
      </c>
      <c r="S312" s="330" t="s">
        <v>543</v>
      </c>
      <c r="T312" s="330"/>
      <c r="U312" s="277" t="s">
        <v>544</v>
      </c>
      <c r="V312" s="277" t="s">
        <v>784</v>
      </c>
      <c r="W312" s="277" t="s">
        <v>785</v>
      </c>
      <c r="X312" s="277" t="s">
        <v>764</v>
      </c>
      <c r="Y312" s="277" t="s">
        <v>765</v>
      </c>
      <c r="Z312" s="330" t="s">
        <v>543</v>
      </c>
      <c r="AA312" s="330"/>
      <c r="AB312" s="277" t="s">
        <v>544</v>
      </c>
      <c r="AC312" s="277" t="s">
        <v>784</v>
      </c>
      <c r="AD312" s="277" t="s">
        <v>785</v>
      </c>
      <c r="AE312" s="277" t="s">
        <v>764</v>
      </c>
      <c r="AF312" s="277" t="s">
        <v>765</v>
      </c>
      <c r="AG312" s="330" t="s">
        <v>543</v>
      </c>
      <c r="AH312" s="330"/>
      <c r="AI312" s="277" t="s">
        <v>544</v>
      </c>
      <c r="AJ312" s="277" t="s">
        <v>784</v>
      </c>
      <c r="AK312" s="277" t="s">
        <v>785</v>
      </c>
      <c r="AL312" s="277" t="s">
        <v>764</v>
      </c>
      <c r="AM312" s="277" t="s">
        <v>765</v>
      </c>
      <c r="AN312" s="330" t="s">
        <v>543</v>
      </c>
      <c r="AO312" s="330"/>
      <c r="AP312" s="277" t="s">
        <v>544</v>
      </c>
      <c r="AQ312" s="277" t="s">
        <v>784</v>
      </c>
      <c r="AR312" s="277" t="s">
        <v>785</v>
      </c>
      <c r="AS312" s="277" t="s">
        <v>764</v>
      </c>
      <c r="AT312" s="277" t="s">
        <v>765</v>
      </c>
      <c r="AU312" s="330" t="s">
        <v>543</v>
      </c>
      <c r="AV312" s="330"/>
      <c r="AW312" s="277" t="s">
        <v>544</v>
      </c>
      <c r="AX312" s="277" t="s">
        <v>784</v>
      </c>
      <c r="AY312" s="277" t="s">
        <v>785</v>
      </c>
      <c r="AZ312" s="277" t="s">
        <v>764</v>
      </c>
      <c r="BA312" s="277" t="s">
        <v>765</v>
      </c>
      <c r="BB312" s="330" t="s">
        <v>543</v>
      </c>
      <c r="BC312" s="330"/>
      <c r="BD312" s="277" t="s">
        <v>544</v>
      </c>
      <c r="BS312" s="226"/>
      <c r="BT312" s="226"/>
      <c r="BU312" s="226"/>
      <c r="BV312" s="226"/>
      <c r="BW312" s="226"/>
      <c r="BX312" s="226"/>
      <c r="BY312" s="226"/>
      <c r="BZ312" s="226"/>
      <c r="CA312" s="226"/>
      <c r="CB312" s="226"/>
      <c r="CC312" s="226"/>
      <c r="CD312" s="226"/>
      <c r="CE312" s="226"/>
      <c r="CF312" s="226"/>
    </row>
    <row r="313" spans="1:84" ht="12.75" customHeight="1">
      <c r="A313" s="206">
        <f>Turnidomenica!A89</f>
        <v>0</v>
      </c>
      <c r="B313" s="206">
        <f>Turnidomenica!B89</f>
        <v>0</v>
      </c>
      <c r="C313" s="206">
        <f>Turnidomenica!C89</f>
        <v>0</v>
      </c>
      <c r="D313" s="206">
        <f>Turnidomenica!D89</f>
        <v>0</v>
      </c>
      <c r="E313" s="206"/>
      <c r="F313" s="206"/>
      <c r="G313" s="206">
        <f>Turnidomenica!G89</f>
        <v>0</v>
      </c>
      <c r="H313" s="206"/>
      <c r="I313" s="206"/>
      <c r="J313" s="206"/>
      <c r="K313" s="206"/>
      <c r="L313" s="206"/>
      <c r="M313" s="206"/>
      <c r="N313" s="206"/>
      <c r="O313" s="206"/>
      <c r="P313" s="206"/>
      <c r="Q313" s="206"/>
      <c r="R313" s="206"/>
      <c r="S313" s="206"/>
      <c r="T313" s="206"/>
      <c r="U313" s="206"/>
      <c r="V313" s="206"/>
      <c r="W313" s="206"/>
      <c r="X313" s="206"/>
      <c r="Y313" s="206"/>
      <c r="Z313" s="206"/>
      <c r="AA313" s="206"/>
      <c r="AB313" s="206"/>
      <c r="AC313" s="206"/>
      <c r="AD313" s="206"/>
      <c r="AE313" s="206"/>
      <c r="AF313" s="206"/>
      <c r="AG313" s="206"/>
      <c r="AH313" s="206"/>
      <c r="AI313" s="206"/>
      <c r="AJ313" s="206"/>
      <c r="AK313" s="206"/>
      <c r="AL313" s="206"/>
      <c r="AM313" s="206"/>
      <c r="AN313" s="206"/>
      <c r="AO313" s="206"/>
      <c r="AP313" s="206"/>
      <c r="AQ313" s="206"/>
      <c r="AR313" s="206"/>
      <c r="AS313" s="206"/>
      <c r="AT313" s="206"/>
      <c r="AU313" s="206"/>
      <c r="AV313" s="206"/>
      <c r="AW313" s="206"/>
      <c r="AX313" s="206" t="e">
        <f>Turnidomenica!#REF!</f>
        <v>#REF!</v>
      </c>
      <c r="AY313" s="206" t="e">
        <f>Turnidomenica!#REF!</f>
        <v>#REF!</v>
      </c>
      <c r="AZ313" s="206" t="e">
        <f>Turnidomenica!#REF!</f>
        <v>#REF!</v>
      </c>
      <c r="BA313" s="206" t="e">
        <f>Turnidomenica!#REF!</f>
        <v>#REF!</v>
      </c>
      <c r="BB313" s="206"/>
      <c r="BC313" s="206"/>
      <c r="BD313" s="206" t="e">
        <f>Turnidomenica!#REF!</f>
        <v>#REF!</v>
      </c>
      <c r="BS313" s="226"/>
      <c r="BT313" s="226"/>
      <c r="BU313" s="226"/>
      <c r="BV313" s="226"/>
      <c r="BW313" s="226"/>
      <c r="BX313" s="226"/>
      <c r="BY313" s="226"/>
    </row>
    <row r="314" spans="1:84" ht="12.75" customHeight="1">
      <c r="A314" s="133"/>
      <c r="B314" s="133"/>
      <c r="C314" s="143"/>
      <c r="D314" s="209" t="s">
        <v>954</v>
      </c>
      <c r="E314" s="210"/>
      <c r="F314" s="210"/>
      <c r="G314" s="205" t="s">
        <v>955</v>
      </c>
      <c r="H314" s="133"/>
      <c r="I314" s="133"/>
      <c r="J314" s="143"/>
      <c r="K314" s="209" t="s">
        <v>954</v>
      </c>
      <c r="L314" s="210"/>
      <c r="M314" s="210"/>
      <c r="N314" s="205" t="s">
        <v>955</v>
      </c>
      <c r="O314" s="133"/>
      <c r="P314" s="133"/>
      <c r="Q314" s="143"/>
      <c r="R314" s="209" t="s">
        <v>954</v>
      </c>
      <c r="S314" s="210"/>
      <c r="T314" s="210"/>
      <c r="U314" s="205" t="s">
        <v>955</v>
      </c>
      <c r="V314" s="133"/>
      <c r="W314" s="133"/>
      <c r="X314" s="143"/>
      <c r="Y314" s="209" t="s">
        <v>954</v>
      </c>
      <c r="Z314" s="210"/>
      <c r="AA314" s="210"/>
      <c r="AB314" s="205" t="s">
        <v>955</v>
      </c>
      <c r="AC314" s="133"/>
      <c r="AD314" s="133"/>
      <c r="AE314" s="143"/>
      <c r="AF314" s="209" t="s">
        <v>954</v>
      </c>
      <c r="AG314" s="210"/>
      <c r="AH314" s="210"/>
      <c r="AI314" s="205" t="s">
        <v>955</v>
      </c>
      <c r="AM314" s="209" t="s">
        <v>954</v>
      </c>
      <c r="AN314" s="210"/>
      <c r="AO314" s="210"/>
      <c r="AP314" s="205" t="s">
        <v>955</v>
      </c>
      <c r="AQ314" s="133"/>
      <c r="AR314" s="133"/>
      <c r="AS314" s="143"/>
      <c r="AT314" s="209" t="s">
        <v>954</v>
      </c>
      <c r="AU314" s="210"/>
      <c r="AV314" s="210"/>
      <c r="AW314" s="205" t="s">
        <v>955</v>
      </c>
      <c r="AX314" s="133"/>
      <c r="AY314" s="133"/>
      <c r="AZ314" s="143"/>
      <c r="BA314" s="209" t="s">
        <v>954</v>
      </c>
      <c r="BB314" s="210"/>
      <c r="BC314" s="210"/>
      <c r="BD314" s="205" t="s">
        <v>955</v>
      </c>
    </row>
    <row r="315" spans="1:84" ht="12.75" customHeight="1"/>
    <row r="316" spans="1:84" ht="12.75" customHeight="1"/>
    <row r="554" ht="12.75" customHeight="1"/>
  </sheetData>
  <mergeCells count="1675">
    <mergeCell ref="BL238:BR238"/>
    <mergeCell ref="BS238:BY238"/>
    <mergeCell ref="BZ238:CF238"/>
    <mergeCell ref="BL244:BR244"/>
    <mergeCell ref="BS244:BY244"/>
    <mergeCell ref="BZ244:CF244"/>
    <mergeCell ref="BL250:BR250"/>
    <mergeCell ref="BS250:BY250"/>
    <mergeCell ref="BZ250:CF250"/>
    <mergeCell ref="BL256:BR256"/>
    <mergeCell ref="BS256:BY256"/>
    <mergeCell ref="BZ256:CF256"/>
    <mergeCell ref="BE262:BK262"/>
    <mergeCell ref="BL262:BR262"/>
    <mergeCell ref="BS262:BY262"/>
    <mergeCell ref="BZ262:CF262"/>
    <mergeCell ref="BS202:BY202"/>
    <mergeCell ref="BZ202:CF202"/>
    <mergeCell ref="BL208:BR208"/>
    <mergeCell ref="BS208:BY208"/>
    <mergeCell ref="BZ208:CF208"/>
    <mergeCell ref="BL214:BR214"/>
    <mergeCell ref="BS214:BY214"/>
    <mergeCell ref="BZ214:CF214"/>
    <mergeCell ref="BL220:BR220"/>
    <mergeCell ref="BS220:BY220"/>
    <mergeCell ref="BZ220:CF220"/>
    <mergeCell ref="BL226:BR226"/>
    <mergeCell ref="BS226:BY226"/>
    <mergeCell ref="BZ226:CF226"/>
    <mergeCell ref="BL232:BR232"/>
    <mergeCell ref="BS232:BY232"/>
    <mergeCell ref="BZ232:CF232"/>
    <mergeCell ref="BI204:BJ204"/>
    <mergeCell ref="BE208:BK208"/>
    <mergeCell ref="BE209:BK209"/>
    <mergeCell ref="BI210:BJ210"/>
    <mergeCell ref="BS120:BY120"/>
    <mergeCell ref="BZ120:CF120"/>
    <mergeCell ref="BS126:BY126"/>
    <mergeCell ref="BZ126:CF126"/>
    <mergeCell ref="BS131:BY131"/>
    <mergeCell ref="BZ131:CF131"/>
    <mergeCell ref="BS143:BY143"/>
    <mergeCell ref="BZ143:CF143"/>
    <mergeCell ref="BS149:BY149"/>
    <mergeCell ref="BZ149:CF149"/>
    <mergeCell ref="BS155:BY155"/>
    <mergeCell ref="BZ155:CF155"/>
    <mergeCell ref="BS161:BY161"/>
    <mergeCell ref="BZ161:CF161"/>
    <mergeCell ref="BS167:BY167"/>
    <mergeCell ref="BZ167:CF167"/>
    <mergeCell ref="BS173:BY173"/>
    <mergeCell ref="BZ173:CF173"/>
    <mergeCell ref="BL185:BR185"/>
    <mergeCell ref="BS185:BY185"/>
    <mergeCell ref="BZ185:CF185"/>
    <mergeCell ref="BL191:BR191"/>
    <mergeCell ref="BS191:BY191"/>
    <mergeCell ref="BZ191:CF191"/>
    <mergeCell ref="BL196:BR196"/>
    <mergeCell ref="BS196:BY196"/>
    <mergeCell ref="BZ196:CF196"/>
    <mergeCell ref="BL202:BR202"/>
    <mergeCell ref="BP139:BQ139"/>
    <mergeCell ref="BE185:BK185"/>
    <mergeCell ref="BE191:BK191"/>
    <mergeCell ref="BI187:BJ187"/>
    <mergeCell ref="BL168:BR168"/>
    <mergeCell ref="BL174:BR174"/>
    <mergeCell ref="BP157:BQ157"/>
    <mergeCell ref="BE144:BK144"/>
    <mergeCell ref="A244:G244"/>
    <mergeCell ref="A245:G245"/>
    <mergeCell ref="E246:F246"/>
    <mergeCell ref="A239:G239"/>
    <mergeCell ref="H239:N239"/>
    <mergeCell ref="E240:F240"/>
    <mergeCell ref="L240:M240"/>
    <mergeCell ref="H244:N244"/>
    <mergeCell ref="H245:N245"/>
    <mergeCell ref="L246:M246"/>
    <mergeCell ref="V244:AB244"/>
    <mergeCell ref="V245:AB245"/>
    <mergeCell ref="Z246:AA246"/>
    <mergeCell ref="O244:U244"/>
    <mergeCell ref="O245:U245"/>
    <mergeCell ref="S246:T246"/>
    <mergeCell ref="AJ244:AP244"/>
    <mergeCell ref="AJ245:AP245"/>
    <mergeCell ref="AN246:AO246"/>
    <mergeCell ref="AC244:AI244"/>
    <mergeCell ref="AC245:AI245"/>
    <mergeCell ref="AG246:AH246"/>
    <mergeCell ref="BE202:BK202"/>
    <mergeCell ref="BE203:BK203"/>
    <mergeCell ref="O7:U7"/>
    <mergeCell ref="O8:U8"/>
    <mergeCell ref="A31:G31"/>
    <mergeCell ref="A32:G32"/>
    <mergeCell ref="A37:G37"/>
    <mergeCell ref="A38:G38"/>
    <mergeCell ref="A72:G72"/>
    <mergeCell ref="A73:G73"/>
    <mergeCell ref="A78:G78"/>
    <mergeCell ref="A79:G79"/>
    <mergeCell ref="A61:G61"/>
    <mergeCell ref="A62:G62"/>
    <mergeCell ref="E74:F74"/>
    <mergeCell ref="E68:F68"/>
    <mergeCell ref="A67:G67"/>
    <mergeCell ref="BZ61:CF61"/>
    <mergeCell ref="BZ66:CF66"/>
    <mergeCell ref="BZ72:CF72"/>
    <mergeCell ref="BZ78:CF78"/>
    <mergeCell ref="BZ62:CF62"/>
    <mergeCell ref="CD63:CE63"/>
    <mergeCell ref="BZ67:CF67"/>
    <mergeCell ref="CD68:CE68"/>
    <mergeCell ref="O1:U1"/>
    <mergeCell ref="O2:U2"/>
    <mergeCell ref="BI3:BJ3"/>
    <mergeCell ref="BP3:BQ3"/>
    <mergeCell ref="BE1:BK1"/>
    <mergeCell ref="BL1:BR1"/>
    <mergeCell ref="BS1:BY1"/>
    <mergeCell ref="BE2:BK2"/>
    <mergeCell ref="BW3:BX3"/>
    <mergeCell ref="BL2:BR2"/>
    <mergeCell ref="BS2:BY2"/>
    <mergeCell ref="AU3:AV3"/>
    <mergeCell ref="BB3:BC3"/>
    <mergeCell ref="AQ1:AW1"/>
    <mergeCell ref="AX1:BD1"/>
    <mergeCell ref="AQ2:AW2"/>
    <mergeCell ref="AX2:BD2"/>
    <mergeCell ref="AG3:AH3"/>
    <mergeCell ref="AN3:AO3"/>
    <mergeCell ref="AC2:AI2"/>
    <mergeCell ref="AJ1:AP1"/>
    <mergeCell ref="AJ2:AP2"/>
    <mergeCell ref="S3:T3"/>
    <mergeCell ref="Z3:AA3"/>
    <mergeCell ref="V1:AB1"/>
    <mergeCell ref="V2:AB2"/>
    <mergeCell ref="AC1:AI1"/>
    <mergeCell ref="A96:G96"/>
    <mergeCell ref="A97:G97"/>
    <mergeCell ref="E92:F92"/>
    <mergeCell ref="E86:F86"/>
    <mergeCell ref="A43:G43"/>
    <mergeCell ref="A44:G44"/>
    <mergeCell ref="E33:F33"/>
    <mergeCell ref="A13:G13"/>
    <mergeCell ref="A14:G14"/>
    <mergeCell ref="A19:G19"/>
    <mergeCell ref="A20:G20"/>
    <mergeCell ref="A25:G25"/>
    <mergeCell ref="A26:G26"/>
    <mergeCell ref="E21:F21"/>
    <mergeCell ref="A2:G2"/>
    <mergeCell ref="A1:G1"/>
    <mergeCell ref="H1:N1"/>
    <mergeCell ref="H2:N2"/>
    <mergeCell ref="E3:F3"/>
    <mergeCell ref="L3:M3"/>
    <mergeCell ref="A55:G55"/>
    <mergeCell ref="A56:G56"/>
    <mergeCell ref="A7:G7"/>
    <mergeCell ref="A8:G8"/>
    <mergeCell ref="A49:G49"/>
    <mergeCell ref="A50:G50"/>
    <mergeCell ref="H7:N7"/>
    <mergeCell ref="H8:N8"/>
    <mergeCell ref="L33:M33"/>
    <mergeCell ref="E57:F57"/>
    <mergeCell ref="L57:M57"/>
    <mergeCell ref="A66:G66"/>
    <mergeCell ref="AC7:AI7"/>
    <mergeCell ref="AC8:AI8"/>
    <mergeCell ref="AJ7:AP7"/>
    <mergeCell ref="AJ8:AP8"/>
    <mergeCell ref="A137:G137"/>
    <mergeCell ref="A138:G138"/>
    <mergeCell ref="A143:G143"/>
    <mergeCell ref="A144:G144"/>
    <mergeCell ref="A149:G149"/>
    <mergeCell ref="A150:G150"/>
    <mergeCell ref="E145:F145"/>
    <mergeCell ref="E139:F139"/>
    <mergeCell ref="A120:G120"/>
    <mergeCell ref="A121:G121"/>
    <mergeCell ref="A126:G126"/>
    <mergeCell ref="A127:G127"/>
    <mergeCell ref="A131:G131"/>
    <mergeCell ref="A132:G132"/>
    <mergeCell ref="E128:F128"/>
    <mergeCell ref="E122:F122"/>
    <mergeCell ref="A102:G102"/>
    <mergeCell ref="A103:G103"/>
    <mergeCell ref="A108:G108"/>
    <mergeCell ref="A109:G109"/>
    <mergeCell ref="A114:G114"/>
    <mergeCell ref="A115:G115"/>
    <mergeCell ref="E110:F110"/>
    <mergeCell ref="E104:F104"/>
    <mergeCell ref="A84:G84"/>
    <mergeCell ref="A85:G85"/>
    <mergeCell ref="A90:G90"/>
    <mergeCell ref="A91:G91"/>
    <mergeCell ref="V19:AB19"/>
    <mergeCell ref="AC19:AI19"/>
    <mergeCell ref="AJ19:AP19"/>
    <mergeCell ref="AQ19:AW19"/>
    <mergeCell ref="AX13:BD13"/>
    <mergeCell ref="BE13:BK13"/>
    <mergeCell ref="BL13:BR13"/>
    <mergeCell ref="BS13:BY13"/>
    <mergeCell ref="H14:N14"/>
    <mergeCell ref="O14:U14"/>
    <mergeCell ref="V14:AB14"/>
    <mergeCell ref="AC14:AI14"/>
    <mergeCell ref="AJ14:AP14"/>
    <mergeCell ref="AQ14:AW14"/>
    <mergeCell ref="BL7:BR7"/>
    <mergeCell ref="BL8:BR8"/>
    <mergeCell ref="BS7:BY7"/>
    <mergeCell ref="BS8:BY8"/>
    <mergeCell ref="H13:N13"/>
    <mergeCell ref="O13:U13"/>
    <mergeCell ref="V13:AB13"/>
    <mergeCell ref="AC13:AI13"/>
    <mergeCell ref="AJ13:AP13"/>
    <mergeCell ref="AQ13:AW13"/>
    <mergeCell ref="AQ7:AW7"/>
    <mergeCell ref="AQ8:AW8"/>
    <mergeCell ref="AX7:BD7"/>
    <mergeCell ref="AX8:BD8"/>
    <mergeCell ref="BE7:BK7"/>
    <mergeCell ref="BE8:BK8"/>
    <mergeCell ref="V7:AB7"/>
    <mergeCell ref="V8:AB8"/>
    <mergeCell ref="AJ31:AP31"/>
    <mergeCell ref="AQ31:AW31"/>
    <mergeCell ref="AX25:BD25"/>
    <mergeCell ref="BE25:BK25"/>
    <mergeCell ref="BL25:BR25"/>
    <mergeCell ref="BS25:BY25"/>
    <mergeCell ref="H26:N26"/>
    <mergeCell ref="O26:U26"/>
    <mergeCell ref="V26:AB26"/>
    <mergeCell ref="AC26:AI26"/>
    <mergeCell ref="AJ26:AP26"/>
    <mergeCell ref="AQ26:AW26"/>
    <mergeCell ref="AX20:BD20"/>
    <mergeCell ref="BE20:BK20"/>
    <mergeCell ref="BL20:BR20"/>
    <mergeCell ref="BS20:BY20"/>
    <mergeCell ref="H25:N25"/>
    <mergeCell ref="O25:U25"/>
    <mergeCell ref="V25:AB25"/>
    <mergeCell ref="AC25:AI25"/>
    <mergeCell ref="AJ25:AP25"/>
    <mergeCell ref="AQ25:AW25"/>
    <mergeCell ref="H20:N20"/>
    <mergeCell ref="O20:U20"/>
    <mergeCell ref="V20:AB20"/>
    <mergeCell ref="AC20:AI20"/>
    <mergeCell ref="AJ20:AP20"/>
    <mergeCell ref="AQ20:AW20"/>
    <mergeCell ref="AX37:BD37"/>
    <mergeCell ref="BE37:BK37"/>
    <mergeCell ref="BL37:BR37"/>
    <mergeCell ref="BS37:BY37"/>
    <mergeCell ref="H38:N38"/>
    <mergeCell ref="O38:U38"/>
    <mergeCell ref="V38:AB38"/>
    <mergeCell ref="AC38:AI38"/>
    <mergeCell ref="AJ38:AP38"/>
    <mergeCell ref="AQ38:AW38"/>
    <mergeCell ref="AX32:BD32"/>
    <mergeCell ref="BE32:BK32"/>
    <mergeCell ref="BL32:BR32"/>
    <mergeCell ref="BS32:BY32"/>
    <mergeCell ref="H37:N37"/>
    <mergeCell ref="O37:U37"/>
    <mergeCell ref="V37:AB37"/>
    <mergeCell ref="AC37:AI37"/>
    <mergeCell ref="AJ37:AP37"/>
    <mergeCell ref="AQ37:AW37"/>
    <mergeCell ref="H32:N32"/>
    <mergeCell ref="O32:U32"/>
    <mergeCell ref="V32:AB32"/>
    <mergeCell ref="AC32:AI32"/>
    <mergeCell ref="AJ32:AP32"/>
    <mergeCell ref="AQ32:AW32"/>
    <mergeCell ref="BL43:BR43"/>
    <mergeCell ref="BS43:BY43"/>
    <mergeCell ref="H44:N44"/>
    <mergeCell ref="O44:U44"/>
    <mergeCell ref="V44:AB44"/>
    <mergeCell ref="AC44:AI44"/>
    <mergeCell ref="AJ44:AP44"/>
    <mergeCell ref="AQ44:AW44"/>
    <mergeCell ref="AX38:BD38"/>
    <mergeCell ref="BE38:BK38"/>
    <mergeCell ref="BL38:BR38"/>
    <mergeCell ref="BS38:BY38"/>
    <mergeCell ref="H43:N43"/>
    <mergeCell ref="O43:U43"/>
    <mergeCell ref="V43:AB43"/>
    <mergeCell ref="AC43:AI43"/>
    <mergeCell ref="AJ43:AP43"/>
    <mergeCell ref="AQ43:AW43"/>
    <mergeCell ref="AX50:BD50"/>
    <mergeCell ref="BE50:BK50"/>
    <mergeCell ref="BL50:BR50"/>
    <mergeCell ref="BS50:BY50"/>
    <mergeCell ref="H55:N55"/>
    <mergeCell ref="O55:U55"/>
    <mergeCell ref="V55:AB55"/>
    <mergeCell ref="AC55:AI55"/>
    <mergeCell ref="AJ55:AP55"/>
    <mergeCell ref="AQ55:AW55"/>
    <mergeCell ref="AX49:BD49"/>
    <mergeCell ref="BE49:BK49"/>
    <mergeCell ref="BL49:BR49"/>
    <mergeCell ref="BS49:BY49"/>
    <mergeCell ref="H50:N50"/>
    <mergeCell ref="O50:U50"/>
    <mergeCell ref="V50:AB50"/>
    <mergeCell ref="AC50:AI50"/>
    <mergeCell ref="AJ50:AP50"/>
    <mergeCell ref="AQ50:AW50"/>
    <mergeCell ref="H49:N49"/>
    <mergeCell ref="O49:U49"/>
    <mergeCell ref="V49:AB49"/>
    <mergeCell ref="AC49:AI49"/>
    <mergeCell ref="AJ49:AP49"/>
    <mergeCell ref="AQ49:AW49"/>
    <mergeCell ref="V66:AB66"/>
    <mergeCell ref="AC66:AI66"/>
    <mergeCell ref="AJ66:AP66"/>
    <mergeCell ref="AQ66:AW66"/>
    <mergeCell ref="BE61:BK61"/>
    <mergeCell ref="BL61:BR61"/>
    <mergeCell ref="BS61:BY61"/>
    <mergeCell ref="H62:N62"/>
    <mergeCell ref="O62:U62"/>
    <mergeCell ref="V62:AB62"/>
    <mergeCell ref="AC62:AI62"/>
    <mergeCell ref="AJ62:AP62"/>
    <mergeCell ref="AQ62:AW62"/>
    <mergeCell ref="BE62:BK62"/>
    <mergeCell ref="AX56:BD56"/>
    <mergeCell ref="BE56:BK56"/>
    <mergeCell ref="BL56:BR56"/>
    <mergeCell ref="BS56:BY56"/>
    <mergeCell ref="H61:N61"/>
    <mergeCell ref="O61:U61"/>
    <mergeCell ref="V61:AB61"/>
    <mergeCell ref="AC61:AI61"/>
    <mergeCell ref="AJ61:AP61"/>
    <mergeCell ref="AQ61:AW61"/>
    <mergeCell ref="H56:N56"/>
    <mergeCell ref="O56:U56"/>
    <mergeCell ref="V56:AB56"/>
    <mergeCell ref="AC56:AI56"/>
    <mergeCell ref="AJ56:AP56"/>
    <mergeCell ref="AQ56:AW56"/>
    <mergeCell ref="AJ78:AP78"/>
    <mergeCell ref="AQ78:AW78"/>
    <mergeCell ref="AX78:BD78"/>
    <mergeCell ref="BE78:BK78"/>
    <mergeCell ref="BL78:BR78"/>
    <mergeCell ref="BS72:BY72"/>
    <mergeCell ref="H73:N73"/>
    <mergeCell ref="O73:U73"/>
    <mergeCell ref="V73:AB73"/>
    <mergeCell ref="AC73:AI73"/>
    <mergeCell ref="AJ73:AP73"/>
    <mergeCell ref="AQ73:AW73"/>
    <mergeCell ref="H72:N72"/>
    <mergeCell ref="O72:U72"/>
    <mergeCell ref="V72:AB72"/>
    <mergeCell ref="AC72:AI72"/>
    <mergeCell ref="AJ72:AP72"/>
    <mergeCell ref="AQ72:AW72"/>
    <mergeCell ref="AX84:BD84"/>
    <mergeCell ref="AN86:AO86"/>
    <mergeCell ref="AU86:AV86"/>
    <mergeCell ref="BB86:BC86"/>
    <mergeCell ref="H85:N85"/>
    <mergeCell ref="O85:U85"/>
    <mergeCell ref="V85:AB85"/>
    <mergeCell ref="AC85:AI85"/>
    <mergeCell ref="AJ85:AP85"/>
    <mergeCell ref="AQ85:AW85"/>
    <mergeCell ref="BS79:BY79"/>
    <mergeCell ref="H84:N84"/>
    <mergeCell ref="O84:U84"/>
    <mergeCell ref="V84:AB84"/>
    <mergeCell ref="AC84:AI84"/>
    <mergeCell ref="AJ84:AP84"/>
    <mergeCell ref="AQ84:AW84"/>
    <mergeCell ref="BE84:BK84"/>
    <mergeCell ref="BL84:BR84"/>
    <mergeCell ref="BS84:BY84"/>
    <mergeCell ref="H79:N79"/>
    <mergeCell ref="O79:U79"/>
    <mergeCell ref="V79:AB79"/>
    <mergeCell ref="AC79:AI79"/>
    <mergeCell ref="AJ79:AP79"/>
    <mergeCell ref="AQ79:AW79"/>
    <mergeCell ref="AX79:BD79"/>
    <mergeCell ref="BE79:BK79"/>
    <mergeCell ref="BL79:BR79"/>
    <mergeCell ref="H96:N96"/>
    <mergeCell ref="O96:U96"/>
    <mergeCell ref="V96:AB96"/>
    <mergeCell ref="AC96:AI96"/>
    <mergeCell ref="AJ96:AP96"/>
    <mergeCell ref="AQ96:AW96"/>
    <mergeCell ref="AX96:BD96"/>
    <mergeCell ref="BE96:BK96"/>
    <mergeCell ref="BL96:BR96"/>
    <mergeCell ref="BS90:BY90"/>
    <mergeCell ref="H91:N91"/>
    <mergeCell ref="O91:U91"/>
    <mergeCell ref="V91:AB91"/>
    <mergeCell ref="AC91:AI91"/>
    <mergeCell ref="AJ91:AP91"/>
    <mergeCell ref="AQ91:AW91"/>
    <mergeCell ref="H90:N90"/>
    <mergeCell ref="O90:U90"/>
    <mergeCell ref="V90:AB90"/>
    <mergeCell ref="AC90:AI90"/>
    <mergeCell ref="AJ90:AP90"/>
    <mergeCell ref="AQ90:AW90"/>
    <mergeCell ref="AQ109:AW109"/>
    <mergeCell ref="H108:N108"/>
    <mergeCell ref="O108:U108"/>
    <mergeCell ref="V108:AB108"/>
    <mergeCell ref="AC108:AI108"/>
    <mergeCell ref="AJ108:AP108"/>
    <mergeCell ref="AQ108:AW108"/>
    <mergeCell ref="AX102:BD102"/>
    <mergeCell ref="AN104:AO104"/>
    <mergeCell ref="AU104:AV104"/>
    <mergeCell ref="BB104:BC104"/>
    <mergeCell ref="H103:N103"/>
    <mergeCell ref="O103:U103"/>
    <mergeCell ref="V103:AB103"/>
    <mergeCell ref="AC103:AI103"/>
    <mergeCell ref="AJ103:AP103"/>
    <mergeCell ref="AQ103:AW103"/>
    <mergeCell ref="H102:N102"/>
    <mergeCell ref="O102:U102"/>
    <mergeCell ref="V102:AB102"/>
    <mergeCell ref="AC102:AI102"/>
    <mergeCell ref="AJ102:AP102"/>
    <mergeCell ref="AQ102:AW102"/>
    <mergeCell ref="L122:M122"/>
    <mergeCell ref="S122:T122"/>
    <mergeCell ref="Z122:AA122"/>
    <mergeCell ref="BS115:BY115"/>
    <mergeCell ref="H120:N120"/>
    <mergeCell ref="O120:U120"/>
    <mergeCell ref="V120:AB120"/>
    <mergeCell ref="AC120:AI120"/>
    <mergeCell ref="AU116:AV116"/>
    <mergeCell ref="AJ120:AP120"/>
    <mergeCell ref="AQ120:AW120"/>
    <mergeCell ref="BI116:BJ116"/>
    <mergeCell ref="BP116:BQ116"/>
    <mergeCell ref="BS114:BY114"/>
    <mergeCell ref="H115:N115"/>
    <mergeCell ref="O115:U115"/>
    <mergeCell ref="V115:AB115"/>
    <mergeCell ref="AC115:AI115"/>
    <mergeCell ref="AJ115:AP115"/>
    <mergeCell ref="AQ115:AW115"/>
    <mergeCell ref="AX115:BD115"/>
    <mergeCell ref="BE115:BK115"/>
    <mergeCell ref="BL115:BR115"/>
    <mergeCell ref="H114:N114"/>
    <mergeCell ref="O114:U114"/>
    <mergeCell ref="V114:AB114"/>
    <mergeCell ref="AC114:AI114"/>
    <mergeCell ref="AJ114:AP114"/>
    <mergeCell ref="AQ114:AW114"/>
    <mergeCell ref="AX114:BD114"/>
    <mergeCell ref="BE114:BK114"/>
    <mergeCell ref="BL114:BR114"/>
    <mergeCell ref="AJ137:AP137"/>
    <mergeCell ref="AQ137:AW137"/>
    <mergeCell ref="V132:AB132"/>
    <mergeCell ref="AC132:AI132"/>
    <mergeCell ref="AJ132:AP132"/>
    <mergeCell ref="AQ132:AW132"/>
    <mergeCell ref="H131:N131"/>
    <mergeCell ref="O131:U131"/>
    <mergeCell ref="V131:AB131"/>
    <mergeCell ref="AC131:AI131"/>
    <mergeCell ref="AJ131:AP131"/>
    <mergeCell ref="AQ131:AW131"/>
    <mergeCell ref="BE131:BK131"/>
    <mergeCell ref="BL131:BR131"/>
    <mergeCell ref="BL126:BR126"/>
    <mergeCell ref="H127:N127"/>
    <mergeCell ref="O127:U127"/>
    <mergeCell ref="V127:AB127"/>
    <mergeCell ref="AC127:AI127"/>
    <mergeCell ref="AJ127:AP127"/>
    <mergeCell ref="AQ127:AW127"/>
    <mergeCell ref="H126:N126"/>
    <mergeCell ref="O126:U126"/>
    <mergeCell ref="V126:AB126"/>
    <mergeCell ref="AC126:AI126"/>
    <mergeCell ref="AJ126:AP126"/>
    <mergeCell ref="AQ126:AW126"/>
    <mergeCell ref="H150:N150"/>
    <mergeCell ref="AX143:BD143"/>
    <mergeCell ref="BL143:BR143"/>
    <mergeCell ref="AX144:BD144"/>
    <mergeCell ref="BP145:BQ145"/>
    <mergeCell ref="BE143:BK143"/>
    <mergeCell ref="BL144:BR144"/>
    <mergeCell ref="BI145:BJ145"/>
    <mergeCell ref="BL149:BR149"/>
    <mergeCell ref="BE149:BK149"/>
    <mergeCell ref="H144:N144"/>
    <mergeCell ref="O144:U144"/>
    <mergeCell ref="V144:AB144"/>
    <mergeCell ref="AC144:AI144"/>
    <mergeCell ref="AJ144:AP144"/>
    <mergeCell ref="AQ144:AW144"/>
    <mergeCell ref="H149:N149"/>
    <mergeCell ref="O149:U149"/>
    <mergeCell ref="H143:N143"/>
    <mergeCell ref="O143:U143"/>
    <mergeCell ref="V143:AB143"/>
    <mergeCell ref="AC143:AI143"/>
    <mergeCell ref="AJ143:AP143"/>
    <mergeCell ref="AQ143:AW143"/>
    <mergeCell ref="BL150:BR150"/>
    <mergeCell ref="A167:G167"/>
    <mergeCell ref="H167:N167"/>
    <mergeCell ref="AQ161:AW161"/>
    <mergeCell ref="AQ167:AW167"/>
    <mergeCell ref="AX161:BD161"/>
    <mergeCell ref="BL161:BR161"/>
    <mergeCell ref="AJ161:AP161"/>
    <mergeCell ref="V161:AB161"/>
    <mergeCell ref="AC161:AI161"/>
    <mergeCell ref="AJ162:AP162"/>
    <mergeCell ref="AQ162:AW162"/>
    <mergeCell ref="AX162:BD162"/>
    <mergeCell ref="BL162:BR162"/>
    <mergeCell ref="BE162:BK162"/>
    <mergeCell ref="A155:G155"/>
    <mergeCell ref="A162:G162"/>
    <mergeCell ref="H162:N162"/>
    <mergeCell ref="O162:U162"/>
    <mergeCell ref="V162:AB162"/>
    <mergeCell ref="AC162:AI162"/>
    <mergeCell ref="A161:G161"/>
    <mergeCell ref="H161:N161"/>
    <mergeCell ref="O161:U161"/>
    <mergeCell ref="A156:G156"/>
    <mergeCell ref="H156:N156"/>
    <mergeCell ref="O156:U156"/>
    <mergeCell ref="V156:AB156"/>
    <mergeCell ref="AC156:AI156"/>
    <mergeCell ref="H155:N155"/>
    <mergeCell ref="O155:U155"/>
    <mergeCell ref="V155:AB155"/>
    <mergeCell ref="AC155:AI155"/>
    <mergeCell ref="AQ173:AW173"/>
    <mergeCell ref="AX173:BD173"/>
    <mergeCell ref="BL173:BR173"/>
    <mergeCell ref="AJ173:AP173"/>
    <mergeCell ref="A174:G174"/>
    <mergeCell ref="H174:N174"/>
    <mergeCell ref="O174:U174"/>
    <mergeCell ref="V174:AB174"/>
    <mergeCell ref="AC174:AI174"/>
    <mergeCell ref="A173:G173"/>
    <mergeCell ref="H173:N173"/>
    <mergeCell ref="O173:U173"/>
    <mergeCell ref="V173:AB173"/>
    <mergeCell ref="AC173:AI173"/>
    <mergeCell ref="AJ168:AP168"/>
    <mergeCell ref="E169:F169"/>
    <mergeCell ref="L169:M169"/>
    <mergeCell ref="S169:T169"/>
    <mergeCell ref="Z169:AA169"/>
    <mergeCell ref="AG169:AH169"/>
    <mergeCell ref="AN169:AO169"/>
    <mergeCell ref="A168:G168"/>
    <mergeCell ref="H168:N168"/>
    <mergeCell ref="O168:U168"/>
    <mergeCell ref="V168:AB168"/>
    <mergeCell ref="AC168:AI168"/>
    <mergeCell ref="A180:G180"/>
    <mergeCell ref="H180:N180"/>
    <mergeCell ref="O180:U180"/>
    <mergeCell ref="V180:AB180"/>
    <mergeCell ref="AC180:AI180"/>
    <mergeCell ref="A179:G179"/>
    <mergeCell ref="H179:N179"/>
    <mergeCell ref="O179:U179"/>
    <mergeCell ref="V179:AB179"/>
    <mergeCell ref="AC179:AI179"/>
    <mergeCell ref="AJ174:AP174"/>
    <mergeCell ref="S175:T175"/>
    <mergeCell ref="Z175:AA175"/>
    <mergeCell ref="AG175:AH175"/>
    <mergeCell ref="AQ174:AW174"/>
    <mergeCell ref="AX174:BD174"/>
    <mergeCell ref="AQ179:AW179"/>
    <mergeCell ref="AX179:BD179"/>
    <mergeCell ref="AJ179:AP179"/>
    <mergeCell ref="A186:G186"/>
    <mergeCell ref="H186:N186"/>
    <mergeCell ref="O186:U186"/>
    <mergeCell ref="V186:AB186"/>
    <mergeCell ref="AQ186:AW186"/>
    <mergeCell ref="AC186:AI186"/>
    <mergeCell ref="AX186:BD186"/>
    <mergeCell ref="AQ185:AW185"/>
    <mergeCell ref="AX185:BD185"/>
    <mergeCell ref="AJ185:AP185"/>
    <mergeCell ref="AX191:BD191"/>
    <mergeCell ref="AJ191:AP191"/>
    <mergeCell ref="AJ186:AP186"/>
    <mergeCell ref="A185:G185"/>
    <mergeCell ref="H185:N185"/>
    <mergeCell ref="O185:U185"/>
    <mergeCell ref="V185:AB185"/>
    <mergeCell ref="AC185:AI185"/>
    <mergeCell ref="E204:F204"/>
    <mergeCell ref="L204:M204"/>
    <mergeCell ref="S204:T204"/>
    <mergeCell ref="AQ196:AW196"/>
    <mergeCell ref="AX196:BD196"/>
    <mergeCell ref="AJ196:AP196"/>
    <mergeCell ref="A203:G203"/>
    <mergeCell ref="H203:N203"/>
    <mergeCell ref="O203:U203"/>
    <mergeCell ref="V203:AB203"/>
    <mergeCell ref="AC203:AI203"/>
    <mergeCell ref="A202:G202"/>
    <mergeCell ref="H202:N202"/>
    <mergeCell ref="AX202:BD202"/>
    <mergeCell ref="AJ202:AP202"/>
    <mergeCell ref="A197:G197"/>
    <mergeCell ref="H197:N197"/>
    <mergeCell ref="O197:U197"/>
    <mergeCell ref="V197:AB197"/>
    <mergeCell ref="AC197:AI197"/>
    <mergeCell ref="AJ197:AP197"/>
    <mergeCell ref="AQ197:AW197"/>
    <mergeCell ref="AX197:BD197"/>
    <mergeCell ref="A196:G196"/>
    <mergeCell ref="H196:N196"/>
    <mergeCell ref="O196:U196"/>
    <mergeCell ref="V196:AB196"/>
    <mergeCell ref="AC196:AI196"/>
    <mergeCell ref="O215:U215"/>
    <mergeCell ref="V215:AB215"/>
    <mergeCell ref="AC215:AI215"/>
    <mergeCell ref="A214:G214"/>
    <mergeCell ref="H214:N214"/>
    <mergeCell ref="O214:U214"/>
    <mergeCell ref="V214:AB214"/>
    <mergeCell ref="AC214:AI214"/>
    <mergeCell ref="AJ209:AP209"/>
    <mergeCell ref="A209:G209"/>
    <mergeCell ref="H209:N209"/>
    <mergeCell ref="O209:U209"/>
    <mergeCell ref="V209:AB209"/>
    <mergeCell ref="AQ209:AW209"/>
    <mergeCell ref="AX209:BD209"/>
    <mergeCell ref="AQ208:AW208"/>
    <mergeCell ref="AX208:BD208"/>
    <mergeCell ref="AJ208:AP208"/>
    <mergeCell ref="AX214:BD214"/>
    <mergeCell ref="AJ214:AP214"/>
    <mergeCell ref="AC209:AI209"/>
    <mergeCell ref="A208:G208"/>
    <mergeCell ref="H208:N208"/>
    <mergeCell ref="O208:U208"/>
    <mergeCell ref="V208:AB208"/>
    <mergeCell ref="AC208:AI208"/>
    <mergeCell ref="H227:N227"/>
    <mergeCell ref="O227:U227"/>
    <mergeCell ref="V227:AB227"/>
    <mergeCell ref="AC227:AI227"/>
    <mergeCell ref="A226:G226"/>
    <mergeCell ref="H226:N226"/>
    <mergeCell ref="AX226:BD226"/>
    <mergeCell ref="AJ226:AP226"/>
    <mergeCell ref="A221:G221"/>
    <mergeCell ref="H221:N221"/>
    <mergeCell ref="O221:U221"/>
    <mergeCell ref="V221:AB221"/>
    <mergeCell ref="AC221:AI221"/>
    <mergeCell ref="AJ221:AP221"/>
    <mergeCell ref="AQ221:AW221"/>
    <mergeCell ref="AX221:BD221"/>
    <mergeCell ref="A220:G220"/>
    <mergeCell ref="H220:N220"/>
    <mergeCell ref="O220:U220"/>
    <mergeCell ref="V220:AB220"/>
    <mergeCell ref="AC220:AI220"/>
    <mergeCell ref="E9:F9"/>
    <mergeCell ref="L9:M9"/>
    <mergeCell ref="S9:T9"/>
    <mergeCell ref="Z9:AA9"/>
    <mergeCell ref="AG9:AH9"/>
    <mergeCell ref="E15:F15"/>
    <mergeCell ref="AQ233:AW233"/>
    <mergeCell ref="AX233:BD233"/>
    <mergeCell ref="AQ232:AW232"/>
    <mergeCell ref="AX232:BD232"/>
    <mergeCell ref="AJ232:AP232"/>
    <mergeCell ref="AX238:BD238"/>
    <mergeCell ref="AJ238:AP238"/>
    <mergeCell ref="O232:U232"/>
    <mergeCell ref="V232:AB232"/>
    <mergeCell ref="AC232:AI232"/>
    <mergeCell ref="O239:U239"/>
    <mergeCell ref="V239:AB239"/>
    <mergeCell ref="AJ233:AP233"/>
    <mergeCell ref="O226:U226"/>
    <mergeCell ref="V226:AB226"/>
    <mergeCell ref="AC226:AI226"/>
    <mergeCell ref="A233:G233"/>
    <mergeCell ref="H233:N233"/>
    <mergeCell ref="O233:U233"/>
    <mergeCell ref="V233:AB233"/>
    <mergeCell ref="AC233:AI233"/>
    <mergeCell ref="A232:G232"/>
    <mergeCell ref="H232:N232"/>
    <mergeCell ref="AQ220:AW220"/>
    <mergeCell ref="AX220:BD220"/>
    <mergeCell ref="AJ220:AP220"/>
    <mergeCell ref="BB15:BC15"/>
    <mergeCell ref="BI15:BJ15"/>
    <mergeCell ref="BP15:BQ15"/>
    <mergeCell ref="BW15:BX15"/>
    <mergeCell ref="L21:M21"/>
    <mergeCell ref="S21:T21"/>
    <mergeCell ref="Z21:AA21"/>
    <mergeCell ref="AG21:AH21"/>
    <mergeCell ref="AN21:AO21"/>
    <mergeCell ref="AU21:AV21"/>
    <mergeCell ref="L15:M15"/>
    <mergeCell ref="S15:T15"/>
    <mergeCell ref="Z15:AA15"/>
    <mergeCell ref="AG15:AH15"/>
    <mergeCell ref="AN15:AO15"/>
    <mergeCell ref="AU15:AV15"/>
    <mergeCell ref="AN9:AO9"/>
    <mergeCell ref="AU9:AV9"/>
    <mergeCell ref="BB9:BC9"/>
    <mergeCell ref="BI9:BJ9"/>
    <mergeCell ref="BP9:BQ9"/>
    <mergeCell ref="BW9:BX9"/>
    <mergeCell ref="AX19:BD19"/>
    <mergeCell ref="BE19:BK19"/>
    <mergeCell ref="BL19:BR19"/>
    <mergeCell ref="BS19:BY19"/>
    <mergeCell ref="AX14:BD14"/>
    <mergeCell ref="BE14:BK14"/>
    <mergeCell ref="BL14:BR14"/>
    <mergeCell ref="BS14:BY14"/>
    <mergeCell ref="H19:N19"/>
    <mergeCell ref="O19:U19"/>
    <mergeCell ref="AU27:AV27"/>
    <mergeCell ref="BB27:BC27"/>
    <mergeCell ref="BI27:BJ27"/>
    <mergeCell ref="BP27:BQ27"/>
    <mergeCell ref="BW27:BX27"/>
    <mergeCell ref="S33:T33"/>
    <mergeCell ref="Z33:AA33"/>
    <mergeCell ref="AG33:AH33"/>
    <mergeCell ref="AN33:AO33"/>
    <mergeCell ref="AU33:AV33"/>
    <mergeCell ref="BB21:BC21"/>
    <mergeCell ref="BI21:BJ21"/>
    <mergeCell ref="BP21:BQ21"/>
    <mergeCell ref="BW21:BX21"/>
    <mergeCell ref="E27:F27"/>
    <mergeCell ref="L27:M27"/>
    <mergeCell ref="S27:T27"/>
    <mergeCell ref="Z27:AA27"/>
    <mergeCell ref="AG27:AH27"/>
    <mergeCell ref="AN27:AO27"/>
    <mergeCell ref="AX31:BD31"/>
    <mergeCell ref="BE31:BK31"/>
    <mergeCell ref="BL31:BR31"/>
    <mergeCell ref="BS31:BY31"/>
    <mergeCell ref="AX26:BD26"/>
    <mergeCell ref="BE26:BK26"/>
    <mergeCell ref="BL26:BR26"/>
    <mergeCell ref="BS26:BY26"/>
    <mergeCell ref="H31:N31"/>
    <mergeCell ref="O31:U31"/>
    <mergeCell ref="V31:AB31"/>
    <mergeCell ref="AC31:AI31"/>
    <mergeCell ref="AN45:AO45"/>
    <mergeCell ref="AU45:AV45"/>
    <mergeCell ref="BB45:BC45"/>
    <mergeCell ref="BI45:BJ45"/>
    <mergeCell ref="BP45:BQ45"/>
    <mergeCell ref="BW45:BX45"/>
    <mergeCell ref="AU39:AV39"/>
    <mergeCell ref="BB39:BC39"/>
    <mergeCell ref="BI39:BJ39"/>
    <mergeCell ref="BP39:BQ39"/>
    <mergeCell ref="BW39:BX39"/>
    <mergeCell ref="E45:F45"/>
    <mergeCell ref="L45:M45"/>
    <mergeCell ref="S45:T45"/>
    <mergeCell ref="Z45:AA45"/>
    <mergeCell ref="AG45:AH45"/>
    <mergeCell ref="BB33:BC33"/>
    <mergeCell ref="BI33:BJ33"/>
    <mergeCell ref="BP33:BQ33"/>
    <mergeCell ref="BW33:BX33"/>
    <mergeCell ref="E39:F39"/>
    <mergeCell ref="L39:M39"/>
    <mergeCell ref="S39:T39"/>
    <mergeCell ref="Z39:AA39"/>
    <mergeCell ref="AG39:AH39"/>
    <mergeCell ref="AN39:AO39"/>
    <mergeCell ref="AX44:BD44"/>
    <mergeCell ref="BE44:BK44"/>
    <mergeCell ref="BL44:BR44"/>
    <mergeCell ref="BS44:BY44"/>
    <mergeCell ref="AX43:BD43"/>
    <mergeCell ref="BE43:BK43"/>
    <mergeCell ref="E63:F63"/>
    <mergeCell ref="L63:M63"/>
    <mergeCell ref="S63:T63"/>
    <mergeCell ref="Z63:AA63"/>
    <mergeCell ref="AG63:AH63"/>
    <mergeCell ref="AN63:AO63"/>
    <mergeCell ref="AX62:BD62"/>
    <mergeCell ref="AU51:AV51"/>
    <mergeCell ref="BB51:BC51"/>
    <mergeCell ref="BI51:BJ51"/>
    <mergeCell ref="BP51:BQ51"/>
    <mergeCell ref="BW51:BX51"/>
    <mergeCell ref="S57:T57"/>
    <mergeCell ref="Z57:AA57"/>
    <mergeCell ref="AG57:AH57"/>
    <mergeCell ref="AN57:AO57"/>
    <mergeCell ref="AU57:AV57"/>
    <mergeCell ref="E51:F51"/>
    <mergeCell ref="L51:M51"/>
    <mergeCell ref="S51:T51"/>
    <mergeCell ref="Z51:AA51"/>
    <mergeCell ref="AG51:AH51"/>
    <mergeCell ref="AN51:AO51"/>
    <mergeCell ref="BL62:BR62"/>
    <mergeCell ref="BS62:BY62"/>
    <mergeCell ref="AX55:BD55"/>
    <mergeCell ref="BE55:BK55"/>
    <mergeCell ref="BL55:BR55"/>
    <mergeCell ref="BS55:BY55"/>
    <mergeCell ref="AU63:AV63"/>
    <mergeCell ref="BB63:BC63"/>
    <mergeCell ref="BI63:BJ63"/>
    <mergeCell ref="BP63:BQ63"/>
    <mergeCell ref="BW63:BX63"/>
    <mergeCell ref="BE67:BK67"/>
    <mergeCell ref="BL67:BR67"/>
    <mergeCell ref="BS67:BY67"/>
    <mergeCell ref="BE66:BK66"/>
    <mergeCell ref="L68:M68"/>
    <mergeCell ref="S68:T68"/>
    <mergeCell ref="Z68:AA68"/>
    <mergeCell ref="AG68:AH68"/>
    <mergeCell ref="BB57:BC57"/>
    <mergeCell ref="AX67:BD67"/>
    <mergeCell ref="AX61:BD61"/>
    <mergeCell ref="AX66:BD66"/>
    <mergeCell ref="H67:N67"/>
    <mergeCell ref="O67:U67"/>
    <mergeCell ref="BI57:BJ57"/>
    <mergeCell ref="BP57:BQ57"/>
    <mergeCell ref="BW57:BX57"/>
    <mergeCell ref="V67:AB67"/>
    <mergeCell ref="AC67:AI67"/>
    <mergeCell ref="AJ67:AP67"/>
    <mergeCell ref="AQ67:AW67"/>
    <mergeCell ref="AN68:AO68"/>
    <mergeCell ref="AU68:AV68"/>
    <mergeCell ref="BL66:BR66"/>
    <mergeCell ref="BS66:BY66"/>
    <mergeCell ref="H66:N66"/>
    <mergeCell ref="O66:U66"/>
    <mergeCell ref="BB74:BC74"/>
    <mergeCell ref="S74:T74"/>
    <mergeCell ref="Z74:AA74"/>
    <mergeCell ref="AG74:AH74"/>
    <mergeCell ref="AN74:AO74"/>
    <mergeCell ref="AU74:AV74"/>
    <mergeCell ref="BI74:BJ74"/>
    <mergeCell ref="BP74:BQ74"/>
    <mergeCell ref="BW74:BX74"/>
    <mergeCell ref="E80:F80"/>
    <mergeCell ref="L80:M80"/>
    <mergeCell ref="S80:T80"/>
    <mergeCell ref="Z80:AA80"/>
    <mergeCell ref="AG80:AH80"/>
    <mergeCell ref="AN80:AO80"/>
    <mergeCell ref="L74:M74"/>
    <mergeCell ref="BB68:BC68"/>
    <mergeCell ref="BI68:BJ68"/>
    <mergeCell ref="BP68:BQ68"/>
    <mergeCell ref="AX73:BD73"/>
    <mergeCell ref="BE73:BK73"/>
    <mergeCell ref="BL73:BR73"/>
    <mergeCell ref="AX72:BD72"/>
    <mergeCell ref="BE72:BK72"/>
    <mergeCell ref="BL72:BR72"/>
    <mergeCell ref="BW68:BX68"/>
    <mergeCell ref="BS78:BY78"/>
    <mergeCell ref="BS73:BY73"/>
    <mergeCell ref="H78:N78"/>
    <mergeCell ref="O78:U78"/>
    <mergeCell ref="V78:AB78"/>
    <mergeCell ref="AC78:AI78"/>
    <mergeCell ref="E98:F98"/>
    <mergeCell ref="L98:M98"/>
    <mergeCell ref="S98:T98"/>
    <mergeCell ref="Z98:AA98"/>
    <mergeCell ref="AG98:AH98"/>
    <mergeCell ref="AN98:AO98"/>
    <mergeCell ref="L92:M92"/>
    <mergeCell ref="BI86:BJ86"/>
    <mergeCell ref="BP86:BQ86"/>
    <mergeCell ref="AX91:BD91"/>
    <mergeCell ref="BE91:BK91"/>
    <mergeCell ref="BL91:BR91"/>
    <mergeCell ref="AX90:BD90"/>
    <mergeCell ref="BE90:BK90"/>
    <mergeCell ref="BL90:BR90"/>
    <mergeCell ref="BW86:BX86"/>
    <mergeCell ref="AU80:AV80"/>
    <mergeCell ref="BB80:BC80"/>
    <mergeCell ref="BI80:BJ80"/>
    <mergeCell ref="BP80:BQ80"/>
    <mergeCell ref="BW80:BX80"/>
    <mergeCell ref="AX85:BD85"/>
    <mergeCell ref="BE85:BK85"/>
    <mergeCell ref="BL85:BR85"/>
    <mergeCell ref="BS85:BY85"/>
    <mergeCell ref="L86:M86"/>
    <mergeCell ref="S86:T86"/>
    <mergeCell ref="Z86:AA86"/>
    <mergeCell ref="AG86:AH86"/>
    <mergeCell ref="BS97:BY97"/>
    <mergeCell ref="BS96:BY96"/>
    <mergeCell ref="H97:N97"/>
    <mergeCell ref="AU98:AV98"/>
    <mergeCell ref="BB98:BC98"/>
    <mergeCell ref="BI98:BJ98"/>
    <mergeCell ref="BP98:BQ98"/>
    <mergeCell ref="BW98:BX98"/>
    <mergeCell ref="AX103:BD103"/>
    <mergeCell ref="BE103:BK103"/>
    <mergeCell ref="BL103:BR103"/>
    <mergeCell ref="BS103:BY103"/>
    <mergeCell ref="L104:M104"/>
    <mergeCell ref="S104:T104"/>
    <mergeCell ref="Z104:AA104"/>
    <mergeCell ref="AG104:AH104"/>
    <mergeCell ref="BB92:BC92"/>
    <mergeCell ref="S92:T92"/>
    <mergeCell ref="Z92:AA92"/>
    <mergeCell ref="AG92:AH92"/>
    <mergeCell ref="AN92:AO92"/>
    <mergeCell ref="AU92:AV92"/>
    <mergeCell ref="BI92:BJ92"/>
    <mergeCell ref="BP92:BQ92"/>
    <mergeCell ref="BW92:BX92"/>
    <mergeCell ref="BE102:BK102"/>
    <mergeCell ref="BL102:BR102"/>
    <mergeCell ref="BS102:BY102"/>
    <mergeCell ref="O97:U97"/>
    <mergeCell ref="V97:AB97"/>
    <mergeCell ref="AC97:AI97"/>
    <mergeCell ref="AJ97:AP97"/>
    <mergeCell ref="AQ97:AW97"/>
    <mergeCell ref="AX97:BD97"/>
    <mergeCell ref="BE97:BK97"/>
    <mergeCell ref="BB110:BC110"/>
    <mergeCell ref="S110:T110"/>
    <mergeCell ref="Z110:AA110"/>
    <mergeCell ref="AG110:AH110"/>
    <mergeCell ref="AN110:AO110"/>
    <mergeCell ref="AU110:AV110"/>
    <mergeCell ref="BI110:BJ110"/>
    <mergeCell ref="BP110:BQ110"/>
    <mergeCell ref="BW110:BX110"/>
    <mergeCell ref="E116:F116"/>
    <mergeCell ref="L116:M116"/>
    <mergeCell ref="S116:T116"/>
    <mergeCell ref="Z116:AA116"/>
    <mergeCell ref="AG116:AH116"/>
    <mergeCell ref="AN116:AO116"/>
    <mergeCell ref="L110:M110"/>
    <mergeCell ref="BI104:BJ104"/>
    <mergeCell ref="BP104:BQ104"/>
    <mergeCell ref="AX109:BD109"/>
    <mergeCell ref="BE109:BK109"/>
    <mergeCell ref="BL109:BR109"/>
    <mergeCell ref="AX108:BD108"/>
    <mergeCell ref="BE108:BK108"/>
    <mergeCell ref="BL108:BR108"/>
    <mergeCell ref="BW104:BX104"/>
    <mergeCell ref="BS109:BY109"/>
    <mergeCell ref="BS108:BY108"/>
    <mergeCell ref="H109:N109"/>
    <mergeCell ref="O109:U109"/>
    <mergeCell ref="V109:AB109"/>
    <mergeCell ref="AC109:AI109"/>
    <mergeCell ref="AJ109:AP109"/>
    <mergeCell ref="E133:F133"/>
    <mergeCell ref="L133:M133"/>
    <mergeCell ref="S133:T133"/>
    <mergeCell ref="Z133:AA133"/>
    <mergeCell ref="AG133:AH133"/>
    <mergeCell ref="AN133:AO133"/>
    <mergeCell ref="L128:M128"/>
    <mergeCell ref="O132:U132"/>
    <mergeCell ref="BI122:BJ122"/>
    <mergeCell ref="BP122:BQ122"/>
    <mergeCell ref="AX127:BD127"/>
    <mergeCell ref="BE127:BK127"/>
    <mergeCell ref="BL127:BR127"/>
    <mergeCell ref="AX126:BD126"/>
    <mergeCell ref="BE126:BK126"/>
    <mergeCell ref="BB116:BC116"/>
    <mergeCell ref="AU122:AV122"/>
    <mergeCell ref="BB122:BC122"/>
    <mergeCell ref="AX121:BD121"/>
    <mergeCell ref="BE121:BK121"/>
    <mergeCell ref="BL121:BR121"/>
    <mergeCell ref="BE120:BK120"/>
    <mergeCell ref="BL120:BR120"/>
    <mergeCell ref="AX120:BD120"/>
    <mergeCell ref="AQ121:AW121"/>
    <mergeCell ref="AN122:AO122"/>
    <mergeCell ref="AG122:AH122"/>
    <mergeCell ref="H121:N121"/>
    <mergeCell ref="O121:U121"/>
    <mergeCell ref="V121:AB121"/>
    <mergeCell ref="AC121:AI121"/>
    <mergeCell ref="AJ121:AP121"/>
    <mergeCell ref="AX138:BD138"/>
    <mergeCell ref="BE138:BK138"/>
    <mergeCell ref="BL138:BR138"/>
    <mergeCell ref="AX137:BD137"/>
    <mergeCell ref="BE137:BK137"/>
    <mergeCell ref="BL137:BR137"/>
    <mergeCell ref="AN128:AO128"/>
    <mergeCell ref="AU128:AV128"/>
    <mergeCell ref="AU133:AV133"/>
    <mergeCell ref="BB133:BC133"/>
    <mergeCell ref="BI133:BJ133"/>
    <mergeCell ref="BP133:BQ133"/>
    <mergeCell ref="AX132:BD132"/>
    <mergeCell ref="BE132:BK132"/>
    <mergeCell ref="BL132:BR132"/>
    <mergeCell ref="AX131:BD131"/>
    <mergeCell ref="H132:N132"/>
    <mergeCell ref="S128:T128"/>
    <mergeCell ref="Z128:AA128"/>
    <mergeCell ref="AG128:AH128"/>
    <mergeCell ref="H138:N138"/>
    <mergeCell ref="O138:U138"/>
    <mergeCell ref="BP128:BQ128"/>
    <mergeCell ref="BB128:BC128"/>
    <mergeCell ref="V138:AB138"/>
    <mergeCell ref="AC138:AI138"/>
    <mergeCell ref="AJ138:AP138"/>
    <mergeCell ref="AQ138:AW138"/>
    <mergeCell ref="H137:N137"/>
    <mergeCell ref="O137:U137"/>
    <mergeCell ref="V137:AB137"/>
    <mergeCell ref="AC137:AI137"/>
    <mergeCell ref="L145:M145"/>
    <mergeCell ref="S145:T145"/>
    <mergeCell ref="E157:F157"/>
    <mergeCell ref="L157:M157"/>
    <mergeCell ref="S157:T157"/>
    <mergeCell ref="Z157:AA157"/>
    <mergeCell ref="E151:F151"/>
    <mergeCell ref="L151:M151"/>
    <mergeCell ref="S151:T151"/>
    <mergeCell ref="Z151:AA151"/>
    <mergeCell ref="AN151:AO151"/>
    <mergeCell ref="AN139:AO139"/>
    <mergeCell ref="AU139:AV139"/>
    <mergeCell ref="BB139:BC139"/>
    <mergeCell ref="BI139:BJ139"/>
    <mergeCell ref="AX150:BD150"/>
    <mergeCell ref="AJ150:AP150"/>
    <mergeCell ref="AQ150:AW150"/>
    <mergeCell ref="AX149:BD149"/>
    <mergeCell ref="AU151:AV151"/>
    <mergeCell ref="L139:M139"/>
    <mergeCell ref="S139:T139"/>
    <mergeCell ref="Z139:AA139"/>
    <mergeCell ref="AG139:AH139"/>
    <mergeCell ref="O150:U150"/>
    <mergeCell ref="V150:AB150"/>
    <mergeCell ref="AC150:AI150"/>
    <mergeCell ref="AG151:AH151"/>
    <mergeCell ref="V149:AB149"/>
    <mergeCell ref="AC149:AI149"/>
    <mergeCell ref="AJ149:AP149"/>
    <mergeCell ref="AQ149:AW149"/>
    <mergeCell ref="Z163:AA163"/>
    <mergeCell ref="AG163:AH163"/>
    <mergeCell ref="O167:U167"/>
    <mergeCell ref="V167:AB167"/>
    <mergeCell ref="AC167:AI167"/>
    <mergeCell ref="BB151:BC151"/>
    <mergeCell ref="BP151:BQ151"/>
    <mergeCell ref="BL156:BR156"/>
    <mergeCell ref="AQ155:AW155"/>
    <mergeCell ref="AX155:BD155"/>
    <mergeCell ref="AX156:BD156"/>
    <mergeCell ref="AQ156:AW156"/>
    <mergeCell ref="AG157:AH157"/>
    <mergeCell ref="BB145:BC145"/>
    <mergeCell ref="Z145:AA145"/>
    <mergeCell ref="AG145:AH145"/>
    <mergeCell ref="AN145:AO145"/>
    <mergeCell ref="AU145:AV145"/>
    <mergeCell ref="AN157:AO157"/>
    <mergeCell ref="AU157:AV157"/>
    <mergeCell ref="BB157:BC157"/>
    <mergeCell ref="AJ156:AP156"/>
    <mergeCell ref="AJ167:AP167"/>
    <mergeCell ref="AJ155:AP155"/>
    <mergeCell ref="BL155:BR155"/>
    <mergeCell ref="AN181:AO181"/>
    <mergeCell ref="AU181:AV181"/>
    <mergeCell ref="BB181:BC181"/>
    <mergeCell ref="AU175:AV175"/>
    <mergeCell ref="BB175:BC175"/>
    <mergeCell ref="BP175:BQ175"/>
    <mergeCell ref="AN175:AO175"/>
    <mergeCell ref="AJ180:AP180"/>
    <mergeCell ref="AQ180:AW180"/>
    <mergeCell ref="AX180:BD180"/>
    <mergeCell ref="AN163:AO163"/>
    <mergeCell ref="AQ168:AW168"/>
    <mergeCell ref="AX168:BD168"/>
    <mergeCell ref="E181:F181"/>
    <mergeCell ref="L181:M181"/>
    <mergeCell ref="S181:T181"/>
    <mergeCell ref="Z181:AA181"/>
    <mergeCell ref="AG181:AH181"/>
    <mergeCell ref="E175:F175"/>
    <mergeCell ref="L175:M175"/>
    <mergeCell ref="AU169:AV169"/>
    <mergeCell ref="BB169:BC169"/>
    <mergeCell ref="BP169:BQ169"/>
    <mergeCell ref="AU163:AV163"/>
    <mergeCell ref="BB163:BC163"/>
    <mergeCell ref="BP163:BQ163"/>
    <mergeCell ref="BI163:BJ163"/>
    <mergeCell ref="AX167:BD167"/>
    <mergeCell ref="BL167:BR167"/>
    <mergeCell ref="E163:F163"/>
    <mergeCell ref="L163:M163"/>
    <mergeCell ref="S163:T163"/>
    <mergeCell ref="AU187:AV187"/>
    <mergeCell ref="BB187:BC187"/>
    <mergeCell ref="AN187:AO187"/>
    <mergeCell ref="AJ192:AP192"/>
    <mergeCell ref="AQ192:AW192"/>
    <mergeCell ref="AX192:BD192"/>
    <mergeCell ref="AQ191:AW191"/>
    <mergeCell ref="E193:F193"/>
    <mergeCell ref="L193:M193"/>
    <mergeCell ref="S193:T193"/>
    <mergeCell ref="Z193:AA193"/>
    <mergeCell ref="AG193:AH193"/>
    <mergeCell ref="E187:F187"/>
    <mergeCell ref="L187:M187"/>
    <mergeCell ref="S187:T187"/>
    <mergeCell ref="Z187:AA187"/>
    <mergeCell ref="AG187:AH187"/>
    <mergeCell ref="A192:G192"/>
    <mergeCell ref="H192:N192"/>
    <mergeCell ref="O192:U192"/>
    <mergeCell ref="V192:AB192"/>
    <mergeCell ref="AC192:AI192"/>
    <mergeCell ref="A191:G191"/>
    <mergeCell ref="H191:N191"/>
    <mergeCell ref="O191:U191"/>
    <mergeCell ref="V191:AB191"/>
    <mergeCell ref="AC191:AI191"/>
    <mergeCell ref="E216:F216"/>
    <mergeCell ref="L216:M216"/>
    <mergeCell ref="S216:T216"/>
    <mergeCell ref="Z216:AA216"/>
    <mergeCell ref="AG216:AH216"/>
    <mergeCell ref="E210:F210"/>
    <mergeCell ref="L210:M210"/>
    <mergeCell ref="S210:T210"/>
    <mergeCell ref="Z210:AA210"/>
    <mergeCell ref="AG210:AH210"/>
    <mergeCell ref="AN204:AO204"/>
    <mergeCell ref="AU204:AV204"/>
    <mergeCell ref="BB204:BC204"/>
    <mergeCell ref="AU198:AV198"/>
    <mergeCell ref="BB198:BC198"/>
    <mergeCell ref="AN198:AO198"/>
    <mergeCell ref="AJ203:AP203"/>
    <mergeCell ref="AQ203:AW203"/>
    <mergeCell ref="AX203:BD203"/>
    <mergeCell ref="AQ202:AW202"/>
    <mergeCell ref="Z204:AA204"/>
    <mergeCell ref="AG204:AH204"/>
    <mergeCell ref="E198:F198"/>
    <mergeCell ref="L198:M198"/>
    <mergeCell ref="S198:T198"/>
    <mergeCell ref="Z198:AA198"/>
    <mergeCell ref="AG198:AH198"/>
    <mergeCell ref="O202:U202"/>
    <mergeCell ref="V202:AB202"/>
    <mergeCell ref="AC202:AI202"/>
    <mergeCell ref="A215:G215"/>
    <mergeCell ref="H215:N215"/>
    <mergeCell ref="E234:F234"/>
    <mergeCell ref="L234:M234"/>
    <mergeCell ref="S234:T234"/>
    <mergeCell ref="Z234:AA234"/>
    <mergeCell ref="AG234:AH234"/>
    <mergeCell ref="AC239:AI239"/>
    <mergeCell ref="A238:G238"/>
    <mergeCell ref="AN228:AO228"/>
    <mergeCell ref="AU228:AV228"/>
    <mergeCell ref="BB228:BC228"/>
    <mergeCell ref="AU222:AV222"/>
    <mergeCell ref="BB222:BC222"/>
    <mergeCell ref="AN222:AO222"/>
    <mergeCell ref="AJ227:AP227"/>
    <mergeCell ref="AQ227:AW227"/>
    <mergeCell ref="AX227:BD227"/>
    <mergeCell ref="AQ226:AW226"/>
    <mergeCell ref="E228:F228"/>
    <mergeCell ref="L228:M228"/>
    <mergeCell ref="S228:T228"/>
    <mergeCell ref="Z228:AA228"/>
    <mergeCell ref="AG228:AH228"/>
    <mergeCell ref="E222:F222"/>
    <mergeCell ref="L222:M222"/>
    <mergeCell ref="S222:T222"/>
    <mergeCell ref="Z222:AA222"/>
    <mergeCell ref="AG222:AH222"/>
    <mergeCell ref="H238:N238"/>
    <mergeCell ref="O238:U238"/>
    <mergeCell ref="V238:AB238"/>
    <mergeCell ref="AC238:AI238"/>
    <mergeCell ref="A227:G227"/>
    <mergeCell ref="BZ1:CF1"/>
    <mergeCell ref="BZ2:CF2"/>
    <mergeCell ref="CD3:CE3"/>
    <mergeCell ref="BZ7:CF7"/>
    <mergeCell ref="BZ8:CF8"/>
    <mergeCell ref="CD9:CE9"/>
    <mergeCell ref="AN240:AO240"/>
    <mergeCell ref="AU240:AV240"/>
    <mergeCell ref="BB240:BC240"/>
    <mergeCell ref="AU234:AV234"/>
    <mergeCell ref="BB234:BC234"/>
    <mergeCell ref="AN234:AO234"/>
    <mergeCell ref="AJ239:AP239"/>
    <mergeCell ref="AQ239:AW239"/>
    <mergeCell ref="AX239:BD239"/>
    <mergeCell ref="AQ238:AW238"/>
    <mergeCell ref="S240:T240"/>
    <mergeCell ref="Z240:AA240"/>
    <mergeCell ref="AG240:AH240"/>
    <mergeCell ref="AN216:AO216"/>
    <mergeCell ref="AU216:AV216"/>
    <mergeCell ref="BB216:BC216"/>
    <mergeCell ref="AU210:AV210"/>
    <mergeCell ref="BB210:BC210"/>
    <mergeCell ref="AN210:AO210"/>
    <mergeCell ref="AJ215:AP215"/>
    <mergeCell ref="AQ215:AW215"/>
    <mergeCell ref="AX215:BD215"/>
    <mergeCell ref="AQ214:AW214"/>
    <mergeCell ref="AN193:AO193"/>
    <mergeCell ref="AU193:AV193"/>
    <mergeCell ref="BB193:BC193"/>
    <mergeCell ref="BZ37:CF37"/>
    <mergeCell ref="BZ38:CF38"/>
    <mergeCell ref="CD39:CE39"/>
    <mergeCell ref="BZ43:CF43"/>
    <mergeCell ref="BZ44:CF44"/>
    <mergeCell ref="CD45:CE45"/>
    <mergeCell ref="BZ25:CF25"/>
    <mergeCell ref="BZ26:CF26"/>
    <mergeCell ref="CD27:CE27"/>
    <mergeCell ref="BZ31:CF31"/>
    <mergeCell ref="BZ32:CF32"/>
    <mergeCell ref="CD33:CE33"/>
    <mergeCell ref="BZ13:CF13"/>
    <mergeCell ref="BZ14:CF14"/>
    <mergeCell ref="CD15:CE15"/>
    <mergeCell ref="BZ19:CF19"/>
    <mergeCell ref="BZ20:CF20"/>
    <mergeCell ref="CD21:CE21"/>
    <mergeCell ref="BZ91:CF91"/>
    <mergeCell ref="CD92:CE92"/>
    <mergeCell ref="BZ97:CF97"/>
    <mergeCell ref="CD98:CE98"/>
    <mergeCell ref="BZ103:CF103"/>
    <mergeCell ref="CD104:CE104"/>
    <mergeCell ref="BZ96:CF96"/>
    <mergeCell ref="BZ102:CF102"/>
    <mergeCell ref="BI128:BJ128"/>
    <mergeCell ref="BZ73:CF73"/>
    <mergeCell ref="CD74:CE74"/>
    <mergeCell ref="BZ79:CF79"/>
    <mergeCell ref="CD80:CE80"/>
    <mergeCell ref="BZ85:CF85"/>
    <mergeCell ref="CD86:CE86"/>
    <mergeCell ref="BZ49:CF49"/>
    <mergeCell ref="BZ50:CF50"/>
    <mergeCell ref="CD51:CE51"/>
    <mergeCell ref="BZ55:CF55"/>
    <mergeCell ref="BZ56:CF56"/>
    <mergeCell ref="CD57:CE57"/>
    <mergeCell ref="BW116:BX116"/>
    <mergeCell ref="BL97:BR97"/>
    <mergeCell ref="BS91:BY91"/>
    <mergeCell ref="BZ84:CF84"/>
    <mergeCell ref="BZ90:CF90"/>
    <mergeCell ref="BZ108:CF108"/>
    <mergeCell ref="BZ114:CF114"/>
    <mergeCell ref="BZ109:CF109"/>
    <mergeCell ref="CD110:CE110"/>
    <mergeCell ref="BZ115:CF115"/>
    <mergeCell ref="CD116:CE116"/>
    <mergeCell ref="BE197:BK197"/>
    <mergeCell ref="BI198:BJ198"/>
    <mergeCell ref="BE168:BK168"/>
    <mergeCell ref="BI169:BJ169"/>
    <mergeCell ref="BE174:BK174"/>
    <mergeCell ref="BI175:BJ175"/>
    <mergeCell ref="BE196:BK196"/>
    <mergeCell ref="BE192:BK192"/>
    <mergeCell ref="BI193:BJ193"/>
    <mergeCell ref="BE180:BK180"/>
    <mergeCell ref="BI181:BJ181"/>
    <mergeCell ref="BE186:BK186"/>
    <mergeCell ref="BE167:BK167"/>
    <mergeCell ref="BE173:BK173"/>
    <mergeCell ref="BE179:BK179"/>
    <mergeCell ref="BE150:BK150"/>
    <mergeCell ref="BI151:BJ151"/>
    <mergeCell ref="BE156:BK156"/>
    <mergeCell ref="BE155:BK155"/>
    <mergeCell ref="BI157:BJ157"/>
    <mergeCell ref="BE161:BK161"/>
    <mergeCell ref="AQ250:AW250"/>
    <mergeCell ref="AX250:BD250"/>
    <mergeCell ref="A251:G251"/>
    <mergeCell ref="H251:N251"/>
    <mergeCell ref="O251:U251"/>
    <mergeCell ref="V251:AB251"/>
    <mergeCell ref="AC251:AI251"/>
    <mergeCell ref="AJ251:AP251"/>
    <mergeCell ref="AQ251:AW251"/>
    <mergeCell ref="AX251:BD251"/>
    <mergeCell ref="A250:G250"/>
    <mergeCell ref="H250:N250"/>
    <mergeCell ref="O250:U250"/>
    <mergeCell ref="V250:AB250"/>
    <mergeCell ref="AC250:AI250"/>
    <mergeCell ref="AJ250:AP250"/>
    <mergeCell ref="AQ244:AW244"/>
    <mergeCell ref="AQ245:AW245"/>
    <mergeCell ref="AU246:AV246"/>
    <mergeCell ref="AX244:BD244"/>
    <mergeCell ref="AX245:BD245"/>
    <mergeCell ref="BB246:BC246"/>
    <mergeCell ref="AQ257:AW257"/>
    <mergeCell ref="AX257:BD257"/>
    <mergeCell ref="E258:F258"/>
    <mergeCell ref="L258:M258"/>
    <mergeCell ref="S258:T258"/>
    <mergeCell ref="Z258:AA258"/>
    <mergeCell ref="AG258:AH258"/>
    <mergeCell ref="AN258:AO258"/>
    <mergeCell ref="AU258:AV258"/>
    <mergeCell ref="BB258:BC258"/>
    <mergeCell ref="A257:G257"/>
    <mergeCell ref="H257:N257"/>
    <mergeCell ref="O257:U257"/>
    <mergeCell ref="V257:AB257"/>
    <mergeCell ref="AC257:AI257"/>
    <mergeCell ref="AJ257:AP257"/>
    <mergeCell ref="AU252:AV252"/>
    <mergeCell ref="BB252:BC252"/>
    <mergeCell ref="A256:G256"/>
    <mergeCell ref="H256:N256"/>
    <mergeCell ref="O256:U256"/>
    <mergeCell ref="V256:AB256"/>
    <mergeCell ref="AC256:AI256"/>
    <mergeCell ref="AJ256:AP256"/>
    <mergeCell ref="AQ256:AW256"/>
    <mergeCell ref="AX256:BD256"/>
    <mergeCell ref="E252:F252"/>
    <mergeCell ref="L252:M252"/>
    <mergeCell ref="S252:T252"/>
    <mergeCell ref="Z252:AA252"/>
    <mergeCell ref="AG252:AH252"/>
    <mergeCell ref="AN252:AO252"/>
    <mergeCell ref="AU264:AV264"/>
    <mergeCell ref="BB264:BC264"/>
    <mergeCell ref="A268:G268"/>
    <mergeCell ref="H268:N268"/>
    <mergeCell ref="O268:U268"/>
    <mergeCell ref="V268:AB268"/>
    <mergeCell ref="AC268:AI268"/>
    <mergeCell ref="AJ268:AP268"/>
    <mergeCell ref="AQ268:AW268"/>
    <mergeCell ref="AX268:BD268"/>
    <mergeCell ref="E264:F264"/>
    <mergeCell ref="L264:M264"/>
    <mergeCell ref="S264:T264"/>
    <mergeCell ref="Z264:AA264"/>
    <mergeCell ref="AG264:AH264"/>
    <mergeCell ref="AN264:AO264"/>
    <mergeCell ref="AQ262:AW262"/>
    <mergeCell ref="AX262:BD262"/>
    <mergeCell ref="A263:G263"/>
    <mergeCell ref="H263:N263"/>
    <mergeCell ref="O263:U263"/>
    <mergeCell ref="V263:AB263"/>
    <mergeCell ref="AC263:AI263"/>
    <mergeCell ref="AJ263:AP263"/>
    <mergeCell ref="AQ263:AW263"/>
    <mergeCell ref="AX263:BD263"/>
    <mergeCell ref="A262:G262"/>
    <mergeCell ref="H262:N262"/>
    <mergeCell ref="O262:U262"/>
    <mergeCell ref="V262:AB262"/>
    <mergeCell ref="AC262:AI262"/>
    <mergeCell ref="AJ262:AP262"/>
    <mergeCell ref="AQ274:AW274"/>
    <mergeCell ref="AX274:BD274"/>
    <mergeCell ref="A275:G275"/>
    <mergeCell ref="H275:N275"/>
    <mergeCell ref="O275:U275"/>
    <mergeCell ref="V275:AB275"/>
    <mergeCell ref="AC275:AI275"/>
    <mergeCell ref="AJ275:AP275"/>
    <mergeCell ref="AQ275:AW275"/>
    <mergeCell ref="AX275:BD275"/>
    <mergeCell ref="A274:G274"/>
    <mergeCell ref="H274:N274"/>
    <mergeCell ref="O274:U274"/>
    <mergeCell ref="V274:AB274"/>
    <mergeCell ref="AC274:AI274"/>
    <mergeCell ref="AJ274:AP274"/>
    <mergeCell ref="AQ269:AW269"/>
    <mergeCell ref="AX269:BD269"/>
    <mergeCell ref="E270:F270"/>
    <mergeCell ref="L270:M270"/>
    <mergeCell ref="S270:T270"/>
    <mergeCell ref="Z270:AA270"/>
    <mergeCell ref="AG270:AH270"/>
    <mergeCell ref="AN270:AO270"/>
    <mergeCell ref="AU270:AV270"/>
    <mergeCell ref="BB270:BC270"/>
    <mergeCell ref="A269:G269"/>
    <mergeCell ref="H269:N269"/>
    <mergeCell ref="O269:U269"/>
    <mergeCell ref="V269:AB269"/>
    <mergeCell ref="AC269:AI269"/>
    <mergeCell ref="AJ269:AP269"/>
    <mergeCell ref="AQ281:AW281"/>
    <mergeCell ref="AX281:BD281"/>
    <mergeCell ref="E282:F282"/>
    <mergeCell ref="L282:M282"/>
    <mergeCell ref="S282:T282"/>
    <mergeCell ref="Z282:AA282"/>
    <mergeCell ref="AG282:AH282"/>
    <mergeCell ref="AN282:AO282"/>
    <mergeCell ref="AU282:AV282"/>
    <mergeCell ref="BB282:BC282"/>
    <mergeCell ref="A281:G281"/>
    <mergeCell ref="H281:N281"/>
    <mergeCell ref="O281:U281"/>
    <mergeCell ref="V281:AB281"/>
    <mergeCell ref="AC281:AI281"/>
    <mergeCell ref="AJ281:AP281"/>
    <mergeCell ref="AU276:AV276"/>
    <mergeCell ref="BB276:BC276"/>
    <mergeCell ref="A280:G280"/>
    <mergeCell ref="H280:N280"/>
    <mergeCell ref="O280:U280"/>
    <mergeCell ref="V280:AB280"/>
    <mergeCell ref="AC280:AI280"/>
    <mergeCell ref="AJ280:AP280"/>
    <mergeCell ref="AQ280:AW280"/>
    <mergeCell ref="AX280:BD280"/>
    <mergeCell ref="E276:F276"/>
    <mergeCell ref="L276:M276"/>
    <mergeCell ref="S276:T276"/>
    <mergeCell ref="Z276:AA276"/>
    <mergeCell ref="AG276:AH276"/>
    <mergeCell ref="AN276:AO276"/>
    <mergeCell ref="AU288:AV288"/>
    <mergeCell ref="BB288:BC288"/>
    <mergeCell ref="A292:G292"/>
    <mergeCell ref="H292:N292"/>
    <mergeCell ref="O292:U292"/>
    <mergeCell ref="V292:AB292"/>
    <mergeCell ref="AC292:AI292"/>
    <mergeCell ref="AJ292:AP292"/>
    <mergeCell ref="AQ292:AW292"/>
    <mergeCell ref="AX292:BD292"/>
    <mergeCell ref="E288:F288"/>
    <mergeCell ref="L288:M288"/>
    <mergeCell ref="S288:T288"/>
    <mergeCell ref="Z288:AA288"/>
    <mergeCell ref="AG288:AH288"/>
    <mergeCell ref="AN288:AO288"/>
    <mergeCell ref="AQ286:AW286"/>
    <mergeCell ref="AX286:BD286"/>
    <mergeCell ref="A287:G287"/>
    <mergeCell ref="H287:N287"/>
    <mergeCell ref="O287:U287"/>
    <mergeCell ref="V287:AB287"/>
    <mergeCell ref="AC287:AI287"/>
    <mergeCell ref="AJ287:AP287"/>
    <mergeCell ref="AQ287:AW287"/>
    <mergeCell ref="AX287:BD287"/>
    <mergeCell ref="A286:G286"/>
    <mergeCell ref="H286:N286"/>
    <mergeCell ref="O286:U286"/>
    <mergeCell ref="V286:AB286"/>
    <mergeCell ref="AC286:AI286"/>
    <mergeCell ref="AJ286:AP286"/>
    <mergeCell ref="AQ298:AW298"/>
    <mergeCell ref="AX298:BD298"/>
    <mergeCell ref="A299:G299"/>
    <mergeCell ref="H299:N299"/>
    <mergeCell ref="O299:U299"/>
    <mergeCell ref="V299:AB299"/>
    <mergeCell ref="AC299:AI299"/>
    <mergeCell ref="AJ299:AP299"/>
    <mergeCell ref="AQ299:AW299"/>
    <mergeCell ref="AX299:BD299"/>
    <mergeCell ref="A298:G298"/>
    <mergeCell ref="H298:N298"/>
    <mergeCell ref="O298:U298"/>
    <mergeCell ref="V298:AB298"/>
    <mergeCell ref="AC298:AI298"/>
    <mergeCell ref="AJ298:AP298"/>
    <mergeCell ref="AQ293:AW293"/>
    <mergeCell ref="AX293:BD293"/>
    <mergeCell ref="E294:F294"/>
    <mergeCell ref="L294:M294"/>
    <mergeCell ref="S294:T294"/>
    <mergeCell ref="Z294:AA294"/>
    <mergeCell ref="AG294:AH294"/>
    <mergeCell ref="AN294:AO294"/>
    <mergeCell ref="AU294:AV294"/>
    <mergeCell ref="BB294:BC294"/>
    <mergeCell ref="A293:G293"/>
    <mergeCell ref="H293:N293"/>
    <mergeCell ref="O293:U293"/>
    <mergeCell ref="V293:AB293"/>
    <mergeCell ref="AC293:AI293"/>
    <mergeCell ref="AJ293:AP293"/>
    <mergeCell ref="E306:F306"/>
    <mergeCell ref="L306:M306"/>
    <mergeCell ref="S306:T306"/>
    <mergeCell ref="Z306:AA306"/>
    <mergeCell ref="AG306:AH306"/>
    <mergeCell ref="AN306:AO306"/>
    <mergeCell ref="AU306:AV306"/>
    <mergeCell ref="BB306:BC306"/>
    <mergeCell ref="A305:G305"/>
    <mergeCell ref="H305:N305"/>
    <mergeCell ref="O305:U305"/>
    <mergeCell ref="V305:AB305"/>
    <mergeCell ref="AC305:AI305"/>
    <mergeCell ref="AJ305:AP305"/>
    <mergeCell ref="AU300:AV300"/>
    <mergeCell ref="BB300:BC300"/>
    <mergeCell ref="A304:G304"/>
    <mergeCell ref="H304:N304"/>
    <mergeCell ref="O304:U304"/>
    <mergeCell ref="V304:AB304"/>
    <mergeCell ref="AC304:AI304"/>
    <mergeCell ref="AJ304:AP304"/>
    <mergeCell ref="AQ304:AW304"/>
    <mergeCell ref="AX304:BD304"/>
    <mergeCell ref="E300:F300"/>
    <mergeCell ref="L300:M300"/>
    <mergeCell ref="S300:T300"/>
    <mergeCell ref="Z300:AA300"/>
    <mergeCell ref="AG300:AH300"/>
    <mergeCell ref="AN300:AO300"/>
    <mergeCell ref="BE214:BK214"/>
    <mergeCell ref="BE215:BK215"/>
    <mergeCell ref="BI216:BJ216"/>
    <mergeCell ref="BE220:BK220"/>
    <mergeCell ref="BE221:BK221"/>
    <mergeCell ref="BI222:BJ222"/>
    <mergeCell ref="AU312:AV312"/>
    <mergeCell ref="BB312:BC312"/>
    <mergeCell ref="E312:F312"/>
    <mergeCell ref="L312:M312"/>
    <mergeCell ref="S312:T312"/>
    <mergeCell ref="Z312:AA312"/>
    <mergeCell ref="AG312:AH312"/>
    <mergeCell ref="AN312:AO312"/>
    <mergeCell ref="AQ310:AW310"/>
    <mergeCell ref="AX310:BD310"/>
    <mergeCell ref="A311:G311"/>
    <mergeCell ref="H311:N311"/>
    <mergeCell ref="O311:U311"/>
    <mergeCell ref="V311:AB311"/>
    <mergeCell ref="AC311:AI311"/>
    <mergeCell ref="AJ311:AP311"/>
    <mergeCell ref="AQ311:AW311"/>
    <mergeCell ref="AX311:BD311"/>
    <mergeCell ref="A310:G310"/>
    <mergeCell ref="H310:N310"/>
    <mergeCell ref="O310:U310"/>
    <mergeCell ref="V310:AB310"/>
    <mergeCell ref="AC310:AI310"/>
    <mergeCell ref="AJ310:AP310"/>
    <mergeCell ref="AQ305:AW305"/>
    <mergeCell ref="AX305:BD305"/>
    <mergeCell ref="BE250:BK250"/>
    <mergeCell ref="BE251:BK251"/>
    <mergeCell ref="BI252:BJ252"/>
    <mergeCell ref="BE256:BK256"/>
    <mergeCell ref="BE257:BK257"/>
    <mergeCell ref="BI258:BJ258"/>
    <mergeCell ref="BE238:BK238"/>
    <mergeCell ref="BE239:BK239"/>
    <mergeCell ref="BI240:BJ240"/>
    <mergeCell ref="BE244:BK244"/>
    <mergeCell ref="BE245:BK245"/>
    <mergeCell ref="BI246:BJ246"/>
    <mergeCell ref="BE226:BK226"/>
    <mergeCell ref="BE227:BK227"/>
    <mergeCell ref="BI228:BJ228"/>
    <mergeCell ref="BE232:BK232"/>
    <mergeCell ref="BE233:BK233"/>
    <mergeCell ref="BI234:BJ234"/>
  </mergeCells>
  <phoneticPr fontId="39" type="noConversion"/>
  <pageMargins left="0.2" right="0.2" top="0.10999999999999999" bottom="0.10999999999999999" header="0.31" footer="0.3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cp:keywords/>
  <dc:description/>
  <cp:lastModifiedBy>X</cp:lastModifiedBy>
  <cp:revision>1</cp:revision>
  <dcterms:created xsi:type="dcterms:W3CDTF">2008-12-05T15:00:33Z</dcterms:created>
  <dcterms:modified xsi:type="dcterms:W3CDTF">2016-12-15T13:57:30Z</dcterms:modified>
  <cp:category/>
  <cp:contentStatus/>
</cp:coreProperties>
</file>